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DieseArbeitsmappe" defaultThemeVersion="124226"/>
  <bookViews>
    <workbookView xWindow="0" yWindow="0" windowWidth="16390" windowHeight="5900" tabRatio="910"/>
  </bookViews>
  <sheets>
    <sheet name="Inhalt" sheetId="15" r:id="rId1"/>
    <sheet name="A1" sheetId="33" r:id="rId2"/>
    <sheet name="E1.1 ÜLVVJ" sheetId="16" r:id="rId3"/>
    <sheet name="E1.1 ÜLVVJÜ" sheetId="34" r:id="rId4"/>
    <sheet name="E1.1 VVJ" sheetId="35" r:id="rId5"/>
    <sheet name="E1.1 ÜLVJ" sheetId="38" r:id="rId6"/>
    <sheet name="E1.1 ÜLVJÜ" sheetId="39" r:id="rId7"/>
    <sheet name="E1.1 VJ" sheetId="36" r:id="rId8"/>
    <sheet name="E1.1 VJÜ" sheetId="37" r:id="rId9"/>
    <sheet name="E1.1 F" sheetId="40" r:id="rId10"/>
    <sheet name="E1.1 V" sheetId="41" r:id="rId11"/>
    <sheet name="E1.2 ÜLVVJ" sheetId="58" r:id="rId12"/>
    <sheet name="E1.2 ÜLVVJÜ" sheetId="59" r:id="rId13"/>
    <sheet name="E1.2 VVJ" sheetId="60" r:id="rId14"/>
    <sheet name="E1.2 ÜLVJ" sheetId="61" r:id="rId15"/>
    <sheet name="E1.2 ÜLVJÜ" sheetId="62" r:id="rId16"/>
    <sheet name="E1.2 VJ" sheetId="63" r:id="rId17"/>
    <sheet name="E1.2 VJÜ" sheetId="64" r:id="rId18"/>
    <sheet name="E1.2 F" sheetId="65" r:id="rId19"/>
    <sheet name="E1.2 V" sheetId="17" r:id="rId20"/>
    <sheet name="E2 VVJ" sheetId="68" r:id="rId21"/>
    <sheet name="E2 VJ" sheetId="71" r:id="rId22"/>
    <sheet name="E2 F" sheetId="73" r:id="rId23"/>
    <sheet name="E2 V" sheetId="18" r:id="rId24"/>
    <sheet name="E3.1.1 VVJ" sheetId="202" r:id="rId25"/>
    <sheet name="E3.1.1 VJ" sheetId="201" r:id="rId26"/>
    <sheet name="E3.1.1 F" sheetId="200" r:id="rId27"/>
    <sheet name="E3.1.1 V" sheetId="199" r:id="rId28"/>
    <sheet name="E3.1.2 VVJ" sheetId="198" r:id="rId29"/>
    <sheet name="E3.1.2 VJ" sheetId="197" r:id="rId30"/>
    <sheet name="E3.1.2 F" sheetId="196" r:id="rId31"/>
    <sheet name="E3.1.2 V" sheetId="195" r:id="rId32"/>
    <sheet name="E3.1.3 VVJ" sheetId="186" r:id="rId33"/>
    <sheet name="E3.1.3 VJ" sheetId="185" r:id="rId34"/>
    <sheet name="E3.1.3 F" sheetId="184" r:id="rId35"/>
    <sheet name="E3.1.3 V" sheetId="183" r:id="rId36"/>
    <sheet name="E3.1.4 VVJ" sheetId="180" r:id="rId37"/>
    <sheet name="E3.1.4 VJ" sheetId="179" r:id="rId38"/>
    <sheet name="E3.1.4 F" sheetId="178" r:id="rId39"/>
    <sheet name="E3.1.4 V" sheetId="177" r:id="rId40"/>
    <sheet name="E3.2.1 VVJ" sheetId="194" r:id="rId41"/>
    <sheet name="E3.2.1 VJ" sheetId="193" r:id="rId42"/>
    <sheet name="E3.2.1 F" sheetId="192" r:id="rId43"/>
    <sheet name="E3.2.1 V" sheetId="191" r:id="rId44"/>
    <sheet name="E3.2.4 VVJ" sheetId="206" r:id="rId45"/>
    <sheet name="E3.2.4 VJ" sheetId="205" r:id="rId46"/>
    <sheet name="E3.2.4 F" sheetId="204" r:id="rId47"/>
    <sheet name="E3.2.4 V" sheetId="203" r:id="rId48"/>
    <sheet name="E3.3.1 VVJ" sheetId="223" r:id="rId49"/>
    <sheet name="E3.3.1 VJ" sheetId="222" r:id="rId50"/>
    <sheet name="E3.3.1 F" sheetId="221" r:id="rId51"/>
    <sheet name="E3.3.1 V" sheetId="220" r:id="rId52"/>
    <sheet name="E3.3.2 VVJ" sheetId="219" r:id="rId53"/>
    <sheet name="E3.3.2 VJ" sheetId="218" r:id="rId54"/>
    <sheet name="E3.3.2 F" sheetId="217" r:id="rId55"/>
    <sheet name="E3.3.2 V" sheetId="216" r:id="rId56"/>
    <sheet name="E3.3.3 VVJ" sheetId="215" r:id="rId57"/>
    <sheet name="E3.3.3 VJ" sheetId="214" r:id="rId58"/>
    <sheet name="E3.3.3 F" sheetId="213" r:id="rId59"/>
    <sheet name="E3.3.3 V" sheetId="212" r:id="rId60"/>
    <sheet name="E3.3.4 VVJ" sheetId="211" r:id="rId61"/>
    <sheet name="E3.3.4 VJ" sheetId="210" r:id="rId62"/>
    <sheet name="E3.3.4 F" sheetId="209" r:id="rId63"/>
    <sheet name="E3.3.4 V" sheetId="208" r:id="rId64"/>
    <sheet name="E3.4 VVJ" sheetId="100" r:id="rId65"/>
    <sheet name="E3.4 VJ" sheetId="103" r:id="rId66"/>
    <sheet name="E3.4 F" sheetId="105" r:id="rId67"/>
    <sheet name="E3.4 V" sheetId="22" r:id="rId68"/>
    <sheet name="B2 VJV" sheetId="28" r:id="rId69"/>
    <sheet name="B2 F" sheetId="45" r:id="rId70"/>
    <sheet name="B2 V" sheetId="44" r:id="rId71"/>
    <sheet name="B2" sheetId="43" r:id="rId72"/>
    <sheet name="L1 I" sheetId="172" r:id="rId73"/>
    <sheet name="L1 VJV" sheetId="173" r:id="rId74"/>
    <sheet name="L1 F" sheetId="174" r:id="rId75"/>
    <sheet name="L1 V" sheetId="175" r:id="rId76"/>
    <sheet name="L1" sheetId="29" r:id="rId77"/>
    <sheet name="L2 FA1 I" sheetId="167" r:id="rId78"/>
    <sheet name="L2 FA1 VJV" sheetId="168" r:id="rId79"/>
    <sheet name="L2 FA1 F" sheetId="169" r:id="rId80"/>
    <sheet name="L2 FA1 V" sheetId="170" r:id="rId81"/>
    <sheet name="L2 FA1" sheetId="152" r:id="rId82"/>
    <sheet name="L2 FA2 I" sheetId="163" r:id="rId83"/>
    <sheet name="L2 FA2 VJV" sheetId="164" r:id="rId84"/>
    <sheet name="L2 FA2 F" sheetId="165" r:id="rId85"/>
    <sheet name="L2 FA2 V" sheetId="166" r:id="rId86"/>
    <sheet name="L2 FA2" sheetId="154" r:id="rId87"/>
    <sheet name="L2 FA3 I" sheetId="159" r:id="rId88"/>
    <sheet name="L2 FA3 VJV" sheetId="160" r:id="rId89"/>
    <sheet name="L2 FA3 F" sheetId="161" r:id="rId90"/>
    <sheet name="L2 FA3 V" sheetId="162" r:id="rId91"/>
    <sheet name="L2 FA3" sheetId="153" r:id="rId92"/>
    <sheet name="L2 FA4 I" sheetId="155" r:id="rId93"/>
    <sheet name="L2 FA4 VJV" sheetId="156" r:id="rId94"/>
    <sheet name="L2 FA4 F" sheetId="157" r:id="rId95"/>
    <sheet name="L2 FA4 V" sheetId="158" r:id="rId96"/>
    <sheet name="L2 FA4" sheetId="31" r:id="rId97"/>
    <sheet name="K1 KH VJV" sheetId="149" r:id="rId98"/>
    <sheet name="K1 KH F" sheetId="150" r:id="rId99"/>
    <sheet name="K1 KH V" sheetId="151" r:id="rId100"/>
    <sheet name="K1 KH" sheetId="3" r:id="rId101"/>
    <sheet name="K2 FA1 VJV" sheetId="145" r:id="rId102"/>
    <sheet name="K2 FA1 F" sheetId="146" r:id="rId103"/>
    <sheet name="K2 FA1 V" sheetId="147" r:id="rId104"/>
    <sheet name="K2 FA1" sheetId="106" r:id="rId105"/>
    <sheet name="K2 FA2 VJV" sheetId="141" r:id="rId106"/>
    <sheet name="K2 FA2 F" sheetId="142" r:id="rId107"/>
    <sheet name="K2 FA2 V" sheetId="143" r:id="rId108"/>
    <sheet name="K2 FA2" sheetId="107" r:id="rId109"/>
    <sheet name="K2 FA3 VJV" sheetId="137" r:id="rId110"/>
    <sheet name="K2 FA3 F" sheetId="138" r:id="rId111"/>
    <sheet name="K2 FA3 V" sheetId="139" r:id="rId112"/>
    <sheet name="K2 FA3" sheetId="108" r:id="rId113"/>
    <sheet name="K2 FA4 VJV" sheetId="133" r:id="rId114"/>
    <sheet name="K2 FA4 F" sheetId="134" r:id="rId115"/>
    <sheet name="K2 FA4 V" sheetId="135" r:id="rId116"/>
    <sheet name="K2 FA4" sheetId="4" r:id="rId117"/>
    <sheet name="P1 KH VJV" sheetId="129" r:id="rId118"/>
    <sheet name="P1 KH F" sheetId="130" r:id="rId119"/>
    <sheet name="P1 KH V" sheetId="131" r:id="rId120"/>
    <sheet name="P2 FA1 VJV" sheetId="125" r:id="rId121"/>
    <sheet name="P2 FA1 F" sheetId="126" r:id="rId122"/>
    <sheet name="P2 FA1 V" sheetId="127" r:id="rId123"/>
    <sheet name="P2 FA2 VJV" sheetId="121" r:id="rId124"/>
    <sheet name="P2 FA2 F" sheetId="122" r:id="rId125"/>
    <sheet name="P2 FA2 V" sheetId="123" r:id="rId126"/>
    <sheet name="P2 FA3 VJV" sheetId="117" r:id="rId127"/>
    <sheet name="P2 FA3 F" sheetId="118" r:id="rId128"/>
    <sheet name="P2 FA3 V" sheetId="119" r:id="rId129"/>
    <sheet name="P2 FA4 VJV" sheetId="113" r:id="rId130"/>
    <sheet name="P2 FA4 F" sheetId="114" r:id="rId131"/>
    <sheet name="P2 FA4 V" sheetId="115" r:id="rId132"/>
    <sheet name="ET2017" sheetId="232" state="hidden" r:id="rId133"/>
    <sheet name="ZE2017" sheetId="231" state="hidden" r:id="rId134"/>
    <sheet name="VS2017" sheetId="230" state="hidden" r:id="rId135"/>
    <sheet name="ET2018" sheetId="235" state="hidden" r:id="rId136"/>
    <sheet name="ZE2018" sheetId="234" state="hidden" r:id="rId137"/>
    <sheet name="VS2018" sheetId="233" state="hidden" r:id="rId138"/>
    <sheet name="ET2019" sheetId="229" state="hidden" r:id="rId139"/>
    <sheet name="ZE2019" sheetId="228" state="hidden" r:id="rId140"/>
    <sheet name="VS2019" sheetId="227" state="hidden" r:id="rId141"/>
    <sheet name="ET2020" sheetId="226" state="hidden" r:id="rId142"/>
    <sheet name="ZE2020" sheetId="225" state="hidden" r:id="rId143"/>
    <sheet name="VS2020" sheetId="224" state="hidden" r:id="rId144"/>
  </sheets>
  <functionGroups builtInGroupCount="17"/>
  <externalReferences>
    <externalReference r:id="rId145"/>
  </externalReferences>
  <definedNames>
    <definedName name="_xlnm._FilterDatabase" localSheetId="139" hidden="1">'ZE2019'!$A$8:$F$1106</definedName>
    <definedName name="_xlnm._FilterDatabase" localSheetId="142" hidden="1">'ZE2020'!$A$8:$N$1106</definedName>
    <definedName name="AEB_Datum">'A1'!$B$3</definedName>
    <definedName name="Bezugsjahr">'A1'!$B$2</definedName>
    <definedName name="BJ">Inhalt!$F$4</definedName>
    <definedName name="_xlnm.Print_Area" localSheetId="9">'E1.1 F'!$A:$G</definedName>
    <definedName name="_xlnm.Print_Area" localSheetId="5">'E1.1 ÜLVJ'!$A:$G</definedName>
    <definedName name="_xlnm.Print_Area" localSheetId="6">'E1.1 ÜLVJÜ'!$A:$G</definedName>
    <definedName name="_xlnm.Print_Area" localSheetId="2">'E1.1 ÜLVVJ'!$A:$G</definedName>
    <definedName name="_xlnm.Print_Area" localSheetId="3">'E1.1 ÜLVVJÜ'!$A:$G</definedName>
    <definedName name="_xlnm.Print_Area" localSheetId="10">'E1.1 V'!$A:$G</definedName>
    <definedName name="_xlnm.Print_Area" localSheetId="7">'E1.1 VJ'!$A:$G</definedName>
    <definedName name="_xlnm.Print_Area" localSheetId="8">'E1.1 VJÜ'!$A:$G</definedName>
    <definedName name="_xlnm.Print_Area" localSheetId="4">'E1.1 VVJ'!$A:$G</definedName>
    <definedName name="_xlnm.Print_Area" localSheetId="18">'E1.2 F'!$A:$E</definedName>
    <definedName name="_xlnm.Print_Area" localSheetId="14">'E1.2 ÜLVJ'!$A:$E</definedName>
    <definedName name="_xlnm.Print_Area" localSheetId="15">'E1.2 ÜLVJÜ'!$A:$E</definedName>
    <definedName name="_xlnm.Print_Area" localSheetId="11">'E1.2 ÜLVVJ'!$A:$E</definedName>
    <definedName name="_xlnm.Print_Area" localSheetId="12">'E1.2 ÜLVVJÜ'!$A:$E</definedName>
    <definedName name="_xlnm.Print_Area" localSheetId="19">'E1.2 V'!$A:$E</definedName>
    <definedName name="_xlnm.Print_Area" localSheetId="16">'E1.2 VJ'!$A:$E</definedName>
    <definedName name="_xlnm.Print_Area" localSheetId="17">'E1.2 VJÜ'!$A:$E</definedName>
    <definedName name="_xlnm.Print_Area" localSheetId="13">'E1.2 VVJ'!$A:$E</definedName>
    <definedName name="_xlnm.Print_Area" localSheetId="22">'E2 F'!$A:$D</definedName>
    <definedName name="_xlnm.Print_Area" localSheetId="23">'E2 V'!$A:$D</definedName>
    <definedName name="_xlnm.Print_Area" localSheetId="21">'E2 VJ'!$A:$D</definedName>
    <definedName name="_xlnm.Print_Area" localSheetId="20">'E2 VVJ'!$A:$D</definedName>
    <definedName name="_xlnm.Print_Area" localSheetId="26">'E3.1.1 F'!$A:$N</definedName>
    <definedName name="_xlnm.Print_Area" localSheetId="27">'E3.1.1 V'!$A:$N</definedName>
    <definedName name="_xlnm.Print_Area" localSheetId="25">'E3.1.1 VJ'!$A:$N</definedName>
    <definedName name="_xlnm.Print_Area" localSheetId="24">'E3.1.1 VVJ'!$A:$N</definedName>
    <definedName name="_xlnm.Print_Area" localSheetId="29">'E3.1.2 VJ'!$A:$N</definedName>
    <definedName name="_xlnm.Print_Area" localSheetId="141">'ET2020'!$A$1:$F$28</definedName>
    <definedName name="_xlnm.Print_Area" localSheetId="143">'VS2020'!$A$1:$D$506</definedName>
    <definedName name="_xlnm.Print_Area" localSheetId="142">'ZE2020'!$A$1:$F$1113</definedName>
    <definedName name="_xlnm.Print_Titles" localSheetId="9">'E1.1 F'!$11:$13</definedName>
    <definedName name="_xlnm.Print_Titles" localSheetId="5">'E1.1 ÜLVJ'!$11:$13</definedName>
    <definedName name="_xlnm.Print_Titles" localSheetId="6">'E1.1 ÜLVJÜ'!$11:$13</definedName>
    <definedName name="_xlnm.Print_Titles" localSheetId="2">'E1.1 ÜLVVJ'!$11:$13</definedName>
    <definedName name="_xlnm.Print_Titles" localSheetId="3">'E1.1 ÜLVVJÜ'!$11:$13</definedName>
    <definedName name="_xlnm.Print_Titles" localSheetId="10">'E1.1 V'!$11:$13</definedName>
    <definedName name="_xlnm.Print_Titles" localSheetId="7">'E1.1 VJ'!$11:$13</definedName>
    <definedName name="_xlnm.Print_Titles" localSheetId="8">'E1.1 VJÜ'!$11:$13</definedName>
    <definedName name="_xlnm.Print_Titles" localSheetId="4">'E1.1 VVJ'!$11:$13</definedName>
    <definedName name="_xlnm.Print_Titles" localSheetId="18">'E1.2 F'!$11:$12</definedName>
    <definedName name="_xlnm.Print_Titles" localSheetId="14">'E1.2 ÜLVJ'!$11:$12</definedName>
    <definedName name="_xlnm.Print_Titles" localSheetId="15">'E1.2 ÜLVJÜ'!$11:$12</definedName>
    <definedName name="_xlnm.Print_Titles" localSheetId="11">'E1.2 ÜLVVJ'!$11:$12</definedName>
    <definedName name="_xlnm.Print_Titles" localSheetId="12">'E1.2 ÜLVVJÜ'!$11:$12</definedName>
    <definedName name="_xlnm.Print_Titles" localSheetId="19">'E1.2 V'!$11:$12</definedName>
    <definedName name="_xlnm.Print_Titles" localSheetId="16">'E1.2 VJ'!$11:$12</definedName>
    <definedName name="_xlnm.Print_Titles" localSheetId="17">'E1.2 VJÜ'!$11:$12</definedName>
    <definedName name="_xlnm.Print_Titles" localSheetId="13">'E1.2 VVJ'!$11:$12</definedName>
    <definedName name="_xlnm.Print_Titles" localSheetId="22">'E2 F'!$10:$11</definedName>
    <definedName name="_xlnm.Print_Titles" localSheetId="23">'E2 V'!$10:$11</definedName>
    <definedName name="_xlnm.Print_Titles" localSheetId="21">'E2 VJ'!$10:$11</definedName>
    <definedName name="_xlnm.Print_Titles" localSheetId="20">'E2 VVJ'!$10:$11</definedName>
    <definedName name="_xlnm.Print_Titles" localSheetId="26">'E3.1.1 F'!$12:$14</definedName>
    <definedName name="_xlnm.Print_Titles" localSheetId="27">'E3.1.1 V'!$12:$14</definedName>
    <definedName name="_xlnm.Print_Titles" localSheetId="25">'E3.1.1 VJ'!$12:$14</definedName>
    <definedName name="_xlnm.Print_Titles" localSheetId="24">'E3.1.1 VVJ'!$12:$14</definedName>
    <definedName name="_xlnm.Print_Titles" localSheetId="30">'E3.1.2 F'!$12:$14</definedName>
    <definedName name="_xlnm.Print_Titles" localSheetId="31">'E3.1.2 V'!$12:$14</definedName>
    <definedName name="_xlnm.Print_Titles" localSheetId="29">'E3.1.2 VJ'!$12:$14</definedName>
    <definedName name="_xlnm.Print_Titles" localSheetId="28">'E3.1.2 VVJ'!$12:$14</definedName>
    <definedName name="_xlnm.Print_Titles" localSheetId="34">'E3.1.3 F'!$12:$14</definedName>
    <definedName name="_xlnm.Print_Titles" localSheetId="35">'E3.1.3 V'!$12:$14</definedName>
    <definedName name="_xlnm.Print_Titles" localSheetId="33">'E3.1.3 VJ'!$12:$14</definedName>
    <definedName name="_xlnm.Print_Titles" localSheetId="32">'E3.1.3 VVJ'!$12:$14</definedName>
    <definedName name="_xlnm.Print_Titles" localSheetId="38">'E3.1.4 F'!$12:$14</definedName>
    <definedName name="_xlnm.Print_Titles" localSheetId="39">'E3.1.4 V'!$12:$14</definedName>
    <definedName name="_xlnm.Print_Titles" localSheetId="37">'E3.1.4 VJ'!$12:$14</definedName>
    <definedName name="_xlnm.Print_Titles" localSheetId="36">'E3.1.4 VVJ'!$12:$14</definedName>
    <definedName name="_xlnm.Print_Titles" localSheetId="42">'E3.2.1 F'!$12:$13</definedName>
    <definedName name="_xlnm.Print_Titles" localSheetId="43">'E3.2.1 V'!$12:$13</definedName>
    <definedName name="_xlnm.Print_Titles" localSheetId="41">'E3.2.1 VJ'!$12:$13</definedName>
    <definedName name="_xlnm.Print_Titles" localSheetId="40">'E3.2.1 VVJ'!$12:$13</definedName>
    <definedName name="_xlnm.Print_Titles" localSheetId="46">'E3.2.4 F'!$12:$13</definedName>
    <definedName name="_xlnm.Print_Titles" localSheetId="47">'E3.2.4 V'!$12:$13</definedName>
    <definedName name="_xlnm.Print_Titles" localSheetId="45">'E3.2.4 VJ'!$12:$13</definedName>
    <definedName name="_xlnm.Print_Titles" localSheetId="44">'E3.2.4 VVJ'!$12:$13</definedName>
    <definedName name="_xlnm.Print_Titles" localSheetId="50">'E3.3.1 F'!$12:$13</definedName>
    <definedName name="_xlnm.Print_Titles" localSheetId="51">'E3.3.1 V'!$12:$13</definedName>
    <definedName name="_xlnm.Print_Titles" localSheetId="49">'E3.3.1 VJ'!$12:$13</definedName>
    <definedName name="_xlnm.Print_Titles" localSheetId="48">'E3.3.1 VVJ'!$12:$13</definedName>
    <definedName name="_xlnm.Print_Titles" localSheetId="54">'E3.3.2 F'!$12:$13</definedName>
    <definedName name="_xlnm.Print_Titles" localSheetId="55">'E3.3.2 V'!$12:$13</definedName>
    <definedName name="_xlnm.Print_Titles" localSheetId="53">'E3.3.2 VJ'!$12:$13</definedName>
    <definedName name="_xlnm.Print_Titles" localSheetId="52">'E3.3.2 VVJ'!$12:$13</definedName>
    <definedName name="_xlnm.Print_Titles" localSheetId="58">'E3.3.3 F'!$12:$13</definedName>
    <definedName name="_xlnm.Print_Titles" localSheetId="59">'E3.3.3 V'!$12:$13</definedName>
    <definedName name="_xlnm.Print_Titles" localSheetId="57">'E3.3.3 VJ'!$12:$13</definedName>
    <definedName name="_xlnm.Print_Titles" localSheetId="56">'E3.3.3 VVJ'!$12:$13</definedName>
    <definedName name="_xlnm.Print_Titles" localSheetId="62">'E3.3.4 F'!$12:$13</definedName>
    <definedName name="_xlnm.Print_Titles" localSheetId="63">'E3.3.4 V'!$12:$13</definedName>
    <definedName name="_xlnm.Print_Titles" localSheetId="61">'E3.3.4 VJ'!$12:$13</definedName>
    <definedName name="_xlnm.Print_Titles" localSheetId="60">'E3.3.4 VVJ'!$12:$13</definedName>
    <definedName name="_xlnm.Print_Titles" localSheetId="66">'E3.4 F'!$11:$12</definedName>
    <definedName name="_xlnm.Print_Titles" localSheetId="67">'E3.4 V'!$11:$12</definedName>
    <definedName name="_xlnm.Print_Titles" localSheetId="65">'E3.4 VJ'!$11:$12</definedName>
    <definedName name="_xlnm.Print_Titles" localSheetId="64">'E3.4 VVJ'!$11:$12</definedName>
    <definedName name="_xlnm.Print_Titles" localSheetId="0">Inhalt!$7:$8</definedName>
    <definedName name="_xlnm.Print_Titles" localSheetId="143">'VS2020'!$1:$7</definedName>
    <definedName name="_xlnm.Print_Titles" localSheetId="142">'ZE2020'!$1:$8</definedName>
    <definedName name="ET2016_Matrix" localSheetId="132">[1]ET2016!$C$10:$F$23</definedName>
    <definedName name="ET2016_Matrix" localSheetId="135">[1]ET2016!$C$10:$F$23</definedName>
    <definedName name="ET2016_Matrix" localSheetId="138">[1]ET2016!$C$10:$F$23</definedName>
    <definedName name="ET2016_Matrix" localSheetId="134">[1]ET2016!$C$10:$F$23</definedName>
    <definedName name="ET2016_Matrix" localSheetId="137">[1]ET2016!$C$10:$F$23</definedName>
    <definedName name="ET2016_Matrix" localSheetId="140">[1]ET2016!$C$10:$F$23</definedName>
    <definedName name="ET2016_Matrix" localSheetId="133">[1]ET2016!$C$10:$F$23</definedName>
    <definedName name="ET2016_Matrix" localSheetId="136">[1]ET2016!$C$10:$F$23</definedName>
    <definedName name="ET2016_Matrix" localSheetId="139">[1]ET2016!$C$10:$F$23</definedName>
    <definedName name="ET2017_Matrix" localSheetId="135">[1]ET2017!$C$10:$F$23</definedName>
    <definedName name="ET2017_Matrix" localSheetId="137">[1]ET2017!$C$10:$F$23</definedName>
    <definedName name="ET2017_Matrix" localSheetId="136">[1]ET2017!$C$10:$F$23</definedName>
    <definedName name="ET2019_Matrix" localSheetId="132">[1]ET2019!$C$10:$F$23</definedName>
    <definedName name="ET2019_Matrix" localSheetId="135">[1]ET2019!$C$10:$F$23</definedName>
    <definedName name="ET2019_Matrix" localSheetId="134">[1]ET2019!$C$10:$F$23</definedName>
    <definedName name="ET2019_Matrix" localSheetId="137">[1]ET2019!$C$10:$F$23</definedName>
    <definedName name="ET2019_Matrix" localSheetId="133">[1]ET2019!$C$10:$F$23</definedName>
    <definedName name="ET2019_Matrix" localSheetId="136">[1]ET2019!$C$10:$F$23</definedName>
    <definedName name="Krankenhausname">'A1'!$B$4</definedName>
    <definedName name="Print_Area" localSheetId="71">'B2'!$A$6:$H$72</definedName>
    <definedName name="Print_Area" localSheetId="69">'B2 F'!$A$6:$F$72</definedName>
    <definedName name="Print_Area" localSheetId="70">'B2 V'!$A$6:$F$72</definedName>
    <definedName name="Print_Area" localSheetId="68">'B2 VJV'!$A$6:$F$72</definedName>
    <definedName name="Print_Area" localSheetId="9">'E1.1 F'!$A$6:$H$21</definedName>
    <definedName name="Print_Area" localSheetId="5">'E1.1 ÜLVJ'!$A$6:$G$21</definedName>
    <definedName name="Print_Area" localSheetId="6">'E1.1 ÜLVJÜ'!$A$6:$H$21</definedName>
    <definedName name="Print_Area" localSheetId="2">'E1.1 ÜLVVJ'!$A$6:$G$21</definedName>
    <definedName name="Print_Area" localSheetId="3">'E1.1 ÜLVVJÜ'!$A$6:$H$21</definedName>
    <definedName name="Print_Area" localSheetId="10">'E1.1 V'!$A$6:$H$21</definedName>
    <definedName name="Print_Area" localSheetId="7">'E1.1 VJ'!$A$6:$H$21</definedName>
    <definedName name="Print_Area" localSheetId="8">'E1.1 VJÜ'!$A$6:$H$21</definedName>
    <definedName name="Print_Area" localSheetId="4">'E1.1 VVJ'!$A$6:$H$21</definedName>
    <definedName name="Print_Area" localSheetId="18">'E1.2 F'!$A$6:$E$17</definedName>
    <definedName name="Print_Area" localSheetId="14">'E1.2 ÜLVJ'!$A$6:$E$17</definedName>
    <definedName name="Print_Area" localSheetId="15">'E1.2 ÜLVJÜ'!$A$6:$E$17</definedName>
    <definedName name="Print_Area" localSheetId="11">'E1.2 ÜLVVJ'!$A$6:$E$17</definedName>
    <definedName name="Print_Area" localSheetId="12">'E1.2 ÜLVVJÜ'!$A$6:$E$17</definedName>
    <definedName name="Print_Area" localSheetId="19">'E1.2 V'!$A$6:$E$16</definedName>
    <definedName name="Print_Area" localSheetId="16">'E1.2 VJ'!$A$6:$E$17</definedName>
    <definedName name="Print_Area" localSheetId="17">'E1.2 VJÜ'!$A$6:$E$17</definedName>
    <definedName name="Print_Area" localSheetId="13">'E1.2 VVJ'!$A$6:$E$17</definedName>
    <definedName name="Print_Area" localSheetId="22">'E2 F'!$A$6:$D$25</definedName>
    <definedName name="Print_Area" localSheetId="23">'E2 V'!$A$6:$D$25</definedName>
    <definedName name="Print_Area" localSheetId="21">'E2 VJ'!$A$6:$D$25</definedName>
    <definedName name="Print_Area" localSheetId="20">'E2 VVJ'!$A$6:$D$19</definedName>
    <definedName name="Print_Area" localSheetId="26">'E3.1.1 F'!$A$6:$O$23</definedName>
    <definedName name="Print_Area" localSheetId="27">'E3.1.1 V'!$A$6:$O$23</definedName>
    <definedName name="Print_Area" localSheetId="25">'E3.1.1 VJ'!$A$6:$O$23</definedName>
    <definedName name="Print_Area" localSheetId="24">'E3.1.1 VVJ'!$A$6:$O$19</definedName>
    <definedName name="Print_Area" localSheetId="30">'E3.1.2 F'!$A$6:$O$23</definedName>
    <definedName name="Print_Area" localSheetId="31">'E3.1.2 V'!$A$6:$O$23</definedName>
    <definedName name="Print_Area" localSheetId="29">'E3.1.2 VJ'!$A$6:$O$23</definedName>
    <definedName name="Print_Area" localSheetId="28">'E3.1.2 VVJ'!$A$6:$O$23</definedName>
    <definedName name="Print_Area" localSheetId="34">'E3.1.3 F'!$A$6:$O$23</definedName>
    <definedName name="Print_Area" localSheetId="35">'E3.1.3 V'!$A$6:$O$23</definedName>
    <definedName name="Print_Area" localSheetId="33">'E3.1.3 VJ'!$A$6:$O$23</definedName>
    <definedName name="Print_Area" localSheetId="32">'E3.1.3 VVJ'!$A$6:$O$23</definedName>
    <definedName name="Print_Area" localSheetId="38">'E3.1.4 F'!$A$6:$O$23</definedName>
    <definedName name="Print_Area" localSheetId="39">'E3.1.4 V'!$A$6:$O$23</definedName>
    <definedName name="Print_Area" localSheetId="37">'E3.1.4 VJ'!$A$6:$O$23</definedName>
    <definedName name="Print_Area" localSheetId="36">'E3.1.4 VVJ'!$A$6:$O$23</definedName>
    <definedName name="Print_Area" localSheetId="42">'E3.2.1 F'!$A$6:$I$25</definedName>
    <definedName name="Print_Area" localSheetId="43">'E3.2.1 V'!$A$6:$I$25</definedName>
    <definedName name="Print_Area" localSheetId="41">'E3.2.1 VJ'!$A$6:$I$25</definedName>
    <definedName name="Print_Area" localSheetId="40">'E3.2.1 VVJ'!$A$6:$I$21</definedName>
    <definedName name="Print_Area" localSheetId="46">'E3.2.4 F'!$A$6:$I$25</definedName>
    <definedName name="Print_Area" localSheetId="47">'E3.2.4 V'!$A$6:$I$25</definedName>
    <definedName name="Print_Area" localSheetId="45">'E3.2.4 VJ'!$A$6:$I$25</definedName>
    <definedName name="Print_Area" localSheetId="44">'E3.2.4 VVJ'!$A$6:$I$25</definedName>
    <definedName name="Print_Area" localSheetId="50">'E3.3.1 F'!$A$6:$I$24</definedName>
    <definedName name="Print_Area" localSheetId="51">'E3.3.1 V'!$A$6:$I$24</definedName>
    <definedName name="Print_Area" localSheetId="49">'E3.3.1 VJ'!$A$6:$I$24</definedName>
    <definedName name="Print_Area" localSheetId="48">'E3.3.1 VVJ'!$A$6:$I$24</definedName>
    <definedName name="Print_Area" localSheetId="54">'E3.3.2 F'!$A$6:$I$24</definedName>
    <definedName name="Print_Area" localSheetId="55">'E3.3.2 V'!$A$6:$I$24</definedName>
    <definedName name="Print_Area" localSheetId="53">'E3.3.2 VJ'!$A$6:$I$24</definedName>
    <definedName name="Print_Area" localSheetId="52">'E3.3.2 VVJ'!$A$6:$I$24</definedName>
    <definedName name="Print_Area" localSheetId="58">'E3.3.3 F'!$A$6:$I$24</definedName>
    <definedName name="Print_Area" localSheetId="59">'E3.3.3 V'!$A$6:$I$24</definedName>
    <definedName name="Print_Area" localSheetId="57">'E3.3.3 VJ'!$A$6:$I$24</definedName>
    <definedName name="Print_Area" localSheetId="56">'E3.3.3 VVJ'!$A$6:$I$24</definedName>
    <definedName name="Print_Area" localSheetId="62">'E3.3.4 F'!$A$6:$I$24</definedName>
    <definedName name="Print_Area" localSheetId="63">'E3.3.4 V'!$A$6:$I$24</definedName>
    <definedName name="Print_Area" localSheetId="61">'E3.3.4 VJ'!$A$6:$I$24</definedName>
    <definedName name="Print_Area" localSheetId="60">'E3.3.4 VVJ'!$A$6:$I$24</definedName>
    <definedName name="Print_Area" localSheetId="66">'E3.4 F'!$A$6:$H$26</definedName>
    <definedName name="Print_Area" localSheetId="67">'E3.4 V'!$A$6:$H$26</definedName>
    <definedName name="Print_Area" localSheetId="65">'E3.4 VJ'!$A$6:$H$26</definedName>
    <definedName name="Print_Area" localSheetId="64">'E3.4 VVJ'!$A$6:$H$26</definedName>
    <definedName name="Print_Area" localSheetId="0">Inhalt!$A$1:$B$30</definedName>
    <definedName name="Print_Area" localSheetId="100">'K1 KH'!$A$6:$F$54</definedName>
    <definedName name="Print_Area" localSheetId="98">'K1 KH F'!$A$6:$D$54</definedName>
    <definedName name="Print_Area" localSheetId="99">'K1 KH V'!$A$6:$D$54</definedName>
    <definedName name="Print_Area" localSheetId="97">'K1 KH VJV'!$A$6:$D$54</definedName>
    <definedName name="Print_Area" localSheetId="104">'K2 FA1'!$A$6:$E$27</definedName>
    <definedName name="Print_Area" localSheetId="102">'K2 FA1 F'!$A$6:$C$27</definedName>
    <definedName name="Print_Area" localSheetId="103">'K2 FA1 V'!$A$6:$C$27</definedName>
    <definedName name="Print_Area" localSheetId="101">'K2 FA1 VJV'!$A$6:$E$27</definedName>
    <definedName name="Print_Area" localSheetId="108">'K2 FA2'!$A$6:$E$27</definedName>
    <definedName name="Print_Area" localSheetId="106">'K2 FA2 F'!$A$6:$C$27</definedName>
    <definedName name="Print_Area" localSheetId="107">'K2 FA2 V'!$A$6:$C$27</definedName>
    <definedName name="Print_Area" localSheetId="105">'K2 FA2 VJV'!$A$6:$C$27</definedName>
    <definedName name="Print_Area" localSheetId="112">'K2 FA3'!$A$6:$E$27</definedName>
    <definedName name="Print_Area" localSheetId="110">'K2 FA3 F'!$A$6:$C$27</definedName>
    <definedName name="Print_Area" localSheetId="111">'K2 FA3 V'!$A$6:$C$27</definedName>
    <definedName name="Print_Area" localSheetId="109">'K2 FA3 VJV'!$A$6:$C$27</definedName>
    <definedName name="Print_Area" localSheetId="116">'K2 FA4'!$A$6:$E$27</definedName>
    <definedName name="Print_Area" localSheetId="114">'K2 FA4 F'!$A$6:$C$27</definedName>
    <definedName name="Print_Area" localSheetId="115">'K2 FA4 V'!$A$6:$C$27</definedName>
    <definedName name="Print_Area" localSheetId="113">'K2 FA4 VJV'!$A$6:$C$27</definedName>
    <definedName name="Print_Area" localSheetId="76">'L1'!$A$6:$G$36</definedName>
    <definedName name="Print_Area" localSheetId="74">'L1 F'!$A$6:$D$36</definedName>
    <definedName name="Print_Area" localSheetId="72">'L1 I'!$A$6:$D$36</definedName>
    <definedName name="Print_Area" localSheetId="75">'L1 V'!$A$6:$D$36</definedName>
    <definedName name="Print_Area" localSheetId="73">'L1 VJV'!$A$6:$D$36</definedName>
    <definedName name="Print_Area" localSheetId="81">'L2 FA1'!$A$6:$H$29</definedName>
    <definedName name="Print_Area" localSheetId="79">'L2 FA1 F'!$A$6:$E$29</definedName>
    <definedName name="Print_Area" localSheetId="77">'L2 FA1 I'!$A$6:$E$29</definedName>
    <definedName name="Print_Area" localSheetId="80">'L2 FA1 V'!$A$6:$E$29</definedName>
    <definedName name="Print_Area" localSheetId="78">'L2 FA1 VJV'!$A$6:$E$29</definedName>
    <definedName name="Print_Area" localSheetId="86">'L2 FA2'!$A$6:$F$29</definedName>
    <definedName name="Print_Area" localSheetId="84">'L2 FA2 F'!$A$6:$C$29</definedName>
    <definedName name="Print_Area" localSheetId="82">'L2 FA2 I'!$A$6:$C$29</definedName>
    <definedName name="Print_Area" localSheetId="85">'L2 FA2 V'!$A$6:$C$29</definedName>
    <definedName name="Print_Area" localSheetId="83">'L2 FA2 VJV'!$A$6:$C$29</definedName>
    <definedName name="Print_Area" localSheetId="91">'L2 FA3'!$A$6:$F$29</definedName>
    <definedName name="Print_Area" localSheetId="89">'L2 FA3 F'!$A$6:$C$29</definedName>
    <definedName name="Print_Area" localSheetId="87">'L2 FA3 I'!$A$6:$C$29</definedName>
    <definedName name="Print_Area" localSheetId="90">'L2 FA3 V'!$A$6:$C$29</definedName>
    <definedName name="Print_Area" localSheetId="88">'L2 FA3 VJV'!$A$6:$C$29</definedName>
    <definedName name="Print_Area" localSheetId="96">'L2 FA4'!$A$6:$F$29</definedName>
    <definedName name="Print_Area" localSheetId="94">'L2 FA4 F'!$A$6:$C$29</definedName>
    <definedName name="Print_Area" localSheetId="92">'L2 FA4 I'!$A$6:$C$29</definedName>
    <definedName name="Print_Area" localSheetId="95">'L2 FA4 V'!$A$6:$C$29</definedName>
    <definedName name="Print_Area" localSheetId="93">'L2 FA4 VJV'!$A$6:$C$29</definedName>
    <definedName name="Print_Area" localSheetId="118">'P1 KH F'!$A$6:$E$43</definedName>
    <definedName name="Print_Area" localSheetId="119">'P1 KH V'!$A$6:$E$43</definedName>
    <definedName name="Print_Area" localSheetId="117">'P1 KH VJV'!$A$6:$E$24</definedName>
    <definedName name="Print_Area" localSheetId="121">'P2 FA1 F'!$A$6:$E$23</definedName>
    <definedName name="Print_Area" localSheetId="122">'P2 FA1 V'!$A$6:$E$23</definedName>
    <definedName name="Print_Area" localSheetId="120">'P2 FA1 VJV'!$A$6:$E$23</definedName>
    <definedName name="Print_Area" localSheetId="124">'P2 FA2 F'!$A$6:$E$23</definedName>
    <definedName name="Print_Area" localSheetId="125">'P2 FA2 V'!$A$6:$E$23</definedName>
    <definedName name="Print_Area" localSheetId="123">'P2 FA2 VJV'!$A$6:$E$23</definedName>
    <definedName name="Print_Area" localSheetId="127">'P2 FA3 F'!$A$6:$E$23</definedName>
    <definedName name="Print_Area" localSheetId="128">'P2 FA3 V'!$A$6:$E$23</definedName>
    <definedName name="Print_Area" localSheetId="126">'P2 FA3 VJV'!$A$6:$E$23</definedName>
    <definedName name="Print_Area" localSheetId="130">'P2 FA4 F'!$A$6:$E$23</definedName>
    <definedName name="Print_Area" localSheetId="131">'P2 FA4 V'!$A$6:$E$23</definedName>
    <definedName name="Print_Area" localSheetId="129">'P2 FA4 VJV'!$A$6:$E$23</definedName>
    <definedName name="VJ">Inhalt!$F$5</definedName>
    <definedName name="VVJ">Inhalt!$F$6</definedName>
    <definedName name="VVVJ">Inhalt!$F$7</definedName>
    <definedName name="Z_69FE7A89_CCD7_4CB2_8E3D_A956297ED194_.wvu.PrintArea" localSheetId="76" hidden="1">'L1'!$A$6:$G$31</definedName>
    <definedName name="Z_69FE7A89_CCD7_4CB2_8E3D_A956297ED194_.wvu.PrintArea" localSheetId="74" hidden="1">'L1 F'!$A$6:$D$31</definedName>
    <definedName name="Z_69FE7A89_CCD7_4CB2_8E3D_A956297ED194_.wvu.PrintArea" localSheetId="72" hidden="1">'L1 I'!$A$6:$D$31</definedName>
    <definedName name="Z_69FE7A89_CCD7_4CB2_8E3D_A956297ED194_.wvu.PrintArea" localSheetId="75" hidden="1">'L1 V'!$A$6:$D$31</definedName>
    <definedName name="Z_69FE7A89_CCD7_4CB2_8E3D_A956297ED194_.wvu.PrintArea" localSheetId="73" hidden="1">'L1 VJV'!$A$6:$D$31</definedName>
    <definedName name="Z_69FE7A89_CCD7_4CB2_8E3D_A956297ED194_.wvu.PrintArea" localSheetId="81" hidden="1">'L2 FA1'!$A$6:$G$24</definedName>
    <definedName name="Z_69FE7A89_CCD7_4CB2_8E3D_A956297ED194_.wvu.PrintArea" localSheetId="79" hidden="1">'L2 FA1 F'!$A$6:$D$24</definedName>
    <definedName name="Z_69FE7A89_CCD7_4CB2_8E3D_A956297ED194_.wvu.PrintArea" localSheetId="77" hidden="1">'L2 FA1 I'!$A$6:$D$24</definedName>
    <definedName name="Z_69FE7A89_CCD7_4CB2_8E3D_A956297ED194_.wvu.PrintArea" localSheetId="80" hidden="1">'L2 FA1 V'!$A$6:$D$24</definedName>
    <definedName name="Z_69FE7A89_CCD7_4CB2_8E3D_A956297ED194_.wvu.PrintArea" localSheetId="78" hidden="1">'L2 FA1 VJV'!$A$6:$D$24</definedName>
    <definedName name="Z_69FE7A89_CCD7_4CB2_8E3D_A956297ED194_.wvu.PrintArea" localSheetId="86" hidden="1">'L2 FA2'!$A$6:$F$24</definedName>
    <definedName name="Z_69FE7A89_CCD7_4CB2_8E3D_A956297ED194_.wvu.PrintArea" localSheetId="84" hidden="1">'L2 FA2 F'!$A$6:$C$24</definedName>
    <definedName name="Z_69FE7A89_CCD7_4CB2_8E3D_A956297ED194_.wvu.PrintArea" localSheetId="82" hidden="1">'L2 FA2 I'!$A$6:$C$24</definedName>
    <definedName name="Z_69FE7A89_CCD7_4CB2_8E3D_A956297ED194_.wvu.PrintArea" localSheetId="85" hidden="1">'L2 FA2 V'!$A$6:$C$24</definedName>
    <definedName name="Z_69FE7A89_CCD7_4CB2_8E3D_A956297ED194_.wvu.PrintArea" localSheetId="83" hidden="1">'L2 FA2 VJV'!$A$6:$C$24</definedName>
    <definedName name="Z_69FE7A89_CCD7_4CB2_8E3D_A956297ED194_.wvu.PrintArea" localSheetId="91" hidden="1">'L2 FA3'!$A$6:$F$24</definedName>
    <definedName name="Z_69FE7A89_CCD7_4CB2_8E3D_A956297ED194_.wvu.PrintArea" localSheetId="89" hidden="1">'L2 FA3 F'!$A$6:$C$24</definedName>
    <definedName name="Z_69FE7A89_CCD7_4CB2_8E3D_A956297ED194_.wvu.PrintArea" localSheetId="87" hidden="1">'L2 FA3 I'!$A$6:$C$24</definedName>
    <definedName name="Z_69FE7A89_CCD7_4CB2_8E3D_A956297ED194_.wvu.PrintArea" localSheetId="90" hidden="1">'L2 FA3 V'!$A$6:$C$24</definedName>
    <definedName name="Z_69FE7A89_CCD7_4CB2_8E3D_A956297ED194_.wvu.PrintArea" localSheetId="88" hidden="1">'L2 FA3 VJV'!$A$6:$C$24</definedName>
    <definedName name="Z_69FE7A89_CCD7_4CB2_8E3D_A956297ED194_.wvu.PrintArea" localSheetId="96" hidden="1">'L2 FA4'!$A$6:$F$24</definedName>
    <definedName name="Z_69FE7A89_CCD7_4CB2_8E3D_A956297ED194_.wvu.PrintArea" localSheetId="94" hidden="1">'L2 FA4 F'!$A$6:$C$24</definedName>
    <definedName name="Z_69FE7A89_CCD7_4CB2_8E3D_A956297ED194_.wvu.PrintArea" localSheetId="92" hidden="1">'L2 FA4 I'!$A$6:$C$24</definedName>
    <definedName name="Z_69FE7A89_CCD7_4CB2_8E3D_A956297ED194_.wvu.PrintArea" localSheetId="95" hidden="1">'L2 FA4 V'!$A$6:$C$24</definedName>
    <definedName name="Z_69FE7A89_CCD7_4CB2_8E3D_A956297ED194_.wvu.PrintArea" localSheetId="93" hidden="1">'L2 FA4 VJV'!$A$6:$C$24</definedName>
    <definedName name="Z_69FE7A89_CCD7_4CB2_8E3D_A956297ED194_.wvu.PrintArea" localSheetId="118" hidden="1">'P1 KH F'!$A$13:$E$42</definedName>
    <definedName name="Z_69FE7A89_CCD7_4CB2_8E3D_A956297ED194_.wvu.PrintArea" localSheetId="119" hidden="1">'P1 KH V'!$A$13:$E$42</definedName>
    <definedName name="Z_69FE7A89_CCD7_4CB2_8E3D_A956297ED194_.wvu.PrintArea" localSheetId="117" hidden="1">'P1 KH VJV'!$A$13:$E$24</definedName>
    <definedName name="Z_69FE7A89_CCD7_4CB2_8E3D_A956297ED194_.wvu.PrintArea" localSheetId="121" hidden="1">'P2 FA1 F'!$A$14:$E$23</definedName>
    <definedName name="Z_69FE7A89_CCD7_4CB2_8E3D_A956297ED194_.wvu.PrintArea" localSheetId="122" hidden="1">'P2 FA1 V'!$A$14:$E$23</definedName>
    <definedName name="Z_69FE7A89_CCD7_4CB2_8E3D_A956297ED194_.wvu.PrintArea" localSheetId="120" hidden="1">'P2 FA1 VJV'!$A$14:$E$23</definedName>
    <definedName name="Z_69FE7A89_CCD7_4CB2_8E3D_A956297ED194_.wvu.PrintArea" localSheetId="124" hidden="1">'P2 FA2 F'!$A$14:$E$23</definedName>
    <definedName name="Z_69FE7A89_CCD7_4CB2_8E3D_A956297ED194_.wvu.PrintArea" localSheetId="125" hidden="1">'P2 FA2 V'!$A$14:$E$23</definedName>
    <definedName name="Z_69FE7A89_CCD7_4CB2_8E3D_A956297ED194_.wvu.PrintArea" localSheetId="123" hidden="1">'P2 FA2 VJV'!$A$14:$E$23</definedName>
    <definedName name="Z_69FE7A89_CCD7_4CB2_8E3D_A956297ED194_.wvu.PrintArea" localSheetId="127" hidden="1">'P2 FA3 F'!$A$14:$E$23</definedName>
    <definedName name="Z_69FE7A89_CCD7_4CB2_8E3D_A956297ED194_.wvu.PrintArea" localSheetId="128" hidden="1">'P2 FA3 V'!$A$14:$E$23</definedName>
    <definedName name="Z_69FE7A89_CCD7_4CB2_8E3D_A956297ED194_.wvu.PrintArea" localSheetId="126" hidden="1">'P2 FA3 VJV'!$A$14:$E$23</definedName>
    <definedName name="Z_69FE7A89_CCD7_4CB2_8E3D_A956297ED194_.wvu.PrintArea" localSheetId="130" hidden="1">'P2 FA4 F'!$A$14:$E$23</definedName>
    <definedName name="Z_69FE7A89_CCD7_4CB2_8E3D_A956297ED194_.wvu.PrintArea" localSheetId="131" hidden="1">'P2 FA4 V'!$A$14:$E$23</definedName>
    <definedName name="Z_69FE7A89_CCD7_4CB2_8E3D_A956297ED194_.wvu.PrintArea" localSheetId="129" hidden="1">'P2 FA4 VJV'!$A$14:$E$23</definedName>
    <definedName name="ZE2017_Matrix" localSheetId="132">[1]ZE2017!$C$10:$F$1129</definedName>
    <definedName name="ZE2017_Matrix" localSheetId="135">[1]ZE2017!$C$10:$F$1129</definedName>
    <definedName name="ZE2017_Matrix" localSheetId="137">[1]ZE2017!$C$10:$F$1129</definedName>
    <definedName name="ZE2017_Matrix" localSheetId="136">[1]ZE2017!$C$10:$F$1129</definedName>
    <definedName name="ZE2018_Matrix" localSheetId="135">[1]ZE2018!$C$10:$F$1040</definedName>
    <definedName name="ZE2019_Matrix" localSheetId="132">[1]ZE2019!$C$10:$F$1054</definedName>
    <definedName name="ZE2019_Matrix" localSheetId="135">[1]ZE2019!$C$10:$F$1054</definedName>
    <definedName name="ZE2019_Matrix" localSheetId="138">[1]ZE2019!$C$10:$F$1054</definedName>
    <definedName name="ZE2019_Matrix" localSheetId="134">[1]ZE2019!$C$10:$F$1054</definedName>
    <definedName name="ZE2019_Matrix" localSheetId="137">[1]ZE2019!$C$10:$F$1054</definedName>
    <definedName name="ZE2019_Matrix" localSheetId="133">[1]ZE2019!$C$10:$F$1054</definedName>
    <definedName name="ZE2019_Matrix" localSheetId="136">[1]ZE2019!$C$10:$F$1054</definedName>
  </definedNames>
  <calcPr calcId="145621"/>
</workbook>
</file>

<file path=xl/calcChain.xml><?xml version="1.0" encoding="utf-8"?>
<calcChain xmlns="http://schemas.openxmlformats.org/spreadsheetml/2006/main">
  <c r="E17" i="41" l="1"/>
  <c r="F17" i="41" s="1"/>
  <c r="D15" i="41"/>
  <c r="C15" i="41"/>
  <c r="F15" i="41" l="1"/>
  <c r="F16" i="22"/>
  <c r="F14" i="22" s="1"/>
  <c r="D14" i="22"/>
  <c r="F16" i="105"/>
  <c r="F14" i="105" s="1"/>
  <c r="D14" i="105"/>
  <c r="F16" i="103"/>
  <c r="F14" i="103" s="1"/>
  <c r="D14" i="103"/>
  <c r="F16" i="100"/>
  <c r="F14" i="100" s="1"/>
  <c r="D14" i="100"/>
  <c r="F17" i="208"/>
  <c r="F15" i="208" s="1"/>
  <c r="D15" i="208"/>
  <c r="F17" i="209"/>
  <c r="F15" i="209" s="1"/>
  <c r="D15" i="209"/>
  <c r="F17" i="210"/>
  <c r="F15" i="210" s="1"/>
  <c r="D15" i="210"/>
  <c r="F17" i="211"/>
  <c r="F15" i="211" s="1"/>
  <c r="D15" i="211"/>
  <c r="F17" i="212"/>
  <c r="F15" i="212" s="1"/>
  <c r="D15" i="212"/>
  <c r="F17" i="213"/>
  <c r="F15" i="213" s="1"/>
  <c r="D15" i="213"/>
  <c r="F17" i="214"/>
  <c r="F15" i="214" s="1"/>
  <c r="D15" i="214"/>
  <c r="F17" i="215"/>
  <c r="F15" i="215" s="1"/>
  <c r="D15" i="215"/>
  <c r="F17" i="216"/>
  <c r="F15" i="216" s="1"/>
  <c r="D15" i="216"/>
  <c r="F17" i="217"/>
  <c r="F15" i="217" s="1"/>
  <c r="D15" i="217"/>
  <c r="F17" i="218"/>
  <c r="F15" i="218" s="1"/>
  <c r="D15" i="218"/>
  <c r="F17" i="219"/>
  <c r="F15" i="219" s="1"/>
  <c r="D15" i="219"/>
  <c r="F17" i="220"/>
  <c r="F15" i="220" s="1"/>
  <c r="D15" i="220"/>
  <c r="F17" i="221"/>
  <c r="F15" i="221" s="1"/>
  <c r="D15" i="221"/>
  <c r="F17" i="222"/>
  <c r="F15" i="222" s="1"/>
  <c r="D15" i="222"/>
  <c r="F17" i="223"/>
  <c r="F15" i="223" s="1"/>
  <c r="D15" i="223"/>
  <c r="F17" i="203"/>
  <c r="F15" i="203" s="1"/>
  <c r="D15" i="203"/>
  <c r="F17" i="204"/>
  <c r="F15" i="204" s="1"/>
  <c r="D15" i="204"/>
  <c r="F17" i="205"/>
  <c r="F15" i="205" s="1"/>
  <c r="D15" i="205"/>
  <c r="F17" i="206"/>
  <c r="F15" i="206" s="1"/>
  <c r="D15" i="206"/>
  <c r="F17" i="191"/>
  <c r="F15" i="191" s="1"/>
  <c r="D15" i="191"/>
  <c r="F17" i="192"/>
  <c r="F15" i="192" s="1"/>
  <c r="D15" i="192"/>
  <c r="F17" i="193"/>
  <c r="F15" i="193" s="1"/>
  <c r="D15" i="193"/>
  <c r="F17" i="194"/>
  <c r="F15" i="194" s="1"/>
  <c r="D15" i="194"/>
  <c r="M18" i="177"/>
  <c r="M16" i="177" s="1"/>
  <c r="I18" i="177"/>
  <c r="I16" i="177" s="1"/>
  <c r="E18" i="177"/>
  <c r="K16" i="177"/>
  <c r="J16" i="177"/>
  <c r="G16" i="177"/>
  <c r="F16" i="177"/>
  <c r="C16" i="177"/>
  <c r="M18" i="178"/>
  <c r="M16" i="178" s="1"/>
  <c r="I18" i="178"/>
  <c r="I16" i="178" s="1"/>
  <c r="E18" i="178"/>
  <c r="K16" i="178"/>
  <c r="J16" i="178"/>
  <c r="G16" i="178"/>
  <c r="F16" i="178"/>
  <c r="C16" i="178"/>
  <c r="M18" i="180"/>
  <c r="M16" i="180" s="1"/>
  <c r="I18" i="180"/>
  <c r="I16" i="180" s="1"/>
  <c r="E18" i="180"/>
  <c r="K16" i="180"/>
  <c r="J16" i="180"/>
  <c r="G16" i="180"/>
  <c r="F16" i="180"/>
  <c r="C16" i="180"/>
  <c r="M18" i="183"/>
  <c r="M16" i="183" s="1"/>
  <c r="I18" i="183"/>
  <c r="I16" i="183" s="1"/>
  <c r="E18" i="183"/>
  <c r="K16" i="183"/>
  <c r="J16" i="183"/>
  <c r="G16" i="183"/>
  <c r="F16" i="183"/>
  <c r="C16" i="183"/>
  <c r="M18" i="186"/>
  <c r="M16" i="186" s="1"/>
  <c r="I18" i="186"/>
  <c r="I16" i="186" s="1"/>
  <c r="E18" i="186"/>
  <c r="K16" i="186"/>
  <c r="J16" i="186"/>
  <c r="G16" i="186"/>
  <c r="F16" i="186"/>
  <c r="C16" i="186"/>
  <c r="M18" i="195"/>
  <c r="M16" i="195" s="1"/>
  <c r="I18" i="195"/>
  <c r="I16" i="195" s="1"/>
  <c r="E18" i="195"/>
  <c r="K16" i="195"/>
  <c r="J16" i="195"/>
  <c r="G16" i="195"/>
  <c r="F16" i="195"/>
  <c r="C16" i="195"/>
  <c r="M18" i="196"/>
  <c r="M16" i="196" s="1"/>
  <c r="I18" i="196"/>
  <c r="I16" i="196" s="1"/>
  <c r="E18" i="196"/>
  <c r="K16" i="196"/>
  <c r="J16" i="196"/>
  <c r="G16" i="196"/>
  <c r="F16" i="196"/>
  <c r="C16" i="196"/>
  <c r="M18" i="197"/>
  <c r="M16" i="197" s="1"/>
  <c r="I18" i="197"/>
  <c r="I16" i="197" s="1"/>
  <c r="E18" i="197"/>
  <c r="K16" i="197"/>
  <c r="J16" i="197"/>
  <c r="G16" i="197"/>
  <c r="F16" i="197"/>
  <c r="C16" i="197"/>
  <c r="M18" i="198"/>
  <c r="M16" i="198" s="1"/>
  <c r="I18" i="198"/>
  <c r="I16" i="198" s="1"/>
  <c r="E18" i="198"/>
  <c r="K16" i="198"/>
  <c r="J16" i="198"/>
  <c r="G16" i="198"/>
  <c r="F16" i="198"/>
  <c r="C16" i="198"/>
  <c r="M18" i="199"/>
  <c r="M16" i="199" s="1"/>
  <c r="I18" i="199"/>
  <c r="I16" i="199" s="1"/>
  <c r="E18" i="199"/>
  <c r="K16" i="199"/>
  <c r="J16" i="199"/>
  <c r="G16" i="199"/>
  <c r="F16" i="199"/>
  <c r="C16" i="199"/>
  <c r="M18" i="200"/>
  <c r="M16" i="200" s="1"/>
  <c r="I18" i="200"/>
  <c r="I16" i="200" s="1"/>
  <c r="E18" i="200"/>
  <c r="K16" i="200"/>
  <c r="J16" i="200"/>
  <c r="G16" i="200"/>
  <c r="F16" i="200"/>
  <c r="C16" i="200"/>
  <c r="M18" i="201"/>
  <c r="M16" i="201" s="1"/>
  <c r="I18" i="201"/>
  <c r="I16" i="201" s="1"/>
  <c r="E18" i="201"/>
  <c r="K16" i="201"/>
  <c r="J16" i="201"/>
  <c r="G16" i="201"/>
  <c r="F16" i="201"/>
  <c r="C16" i="201"/>
  <c r="M18" i="202"/>
  <c r="M16" i="202" s="1"/>
  <c r="I18" i="202"/>
  <c r="I16" i="202" s="1"/>
  <c r="E18" i="202"/>
  <c r="K16" i="202"/>
  <c r="J16" i="202"/>
  <c r="G16" i="202"/>
  <c r="F16" i="202"/>
  <c r="C16" i="202"/>
  <c r="M18" i="179"/>
  <c r="M16" i="179" s="1"/>
  <c r="I18" i="179"/>
  <c r="I16" i="179" s="1"/>
  <c r="E18" i="179"/>
  <c r="K16" i="179"/>
  <c r="J16" i="179"/>
  <c r="G16" i="179"/>
  <c r="F16" i="179"/>
  <c r="C16" i="179"/>
  <c r="M18" i="184"/>
  <c r="M16" i="184" s="1"/>
  <c r="I18" i="184"/>
  <c r="I16" i="184" s="1"/>
  <c r="E18" i="184"/>
  <c r="E16" i="184" s="1"/>
  <c r="K16" i="184"/>
  <c r="J16" i="184"/>
  <c r="G16" i="184"/>
  <c r="F16" i="184"/>
  <c r="C16" i="184"/>
  <c r="M18" i="185"/>
  <c r="M16" i="185" s="1"/>
  <c r="I18" i="185"/>
  <c r="E18" i="185"/>
  <c r="K16" i="185"/>
  <c r="J16" i="185"/>
  <c r="I16" i="185"/>
  <c r="G16" i="185"/>
  <c r="F16" i="185"/>
  <c r="C16" i="185"/>
  <c r="N18" i="180" l="1"/>
  <c r="N16" i="180" s="1"/>
  <c r="N18" i="183"/>
  <c r="N16" i="183" s="1"/>
  <c r="N18" i="197"/>
  <c r="N16" i="197" s="1"/>
  <c r="N18" i="177"/>
  <c r="N16" i="177" s="1"/>
  <c r="N18" i="178"/>
  <c r="N16" i="178" s="1"/>
  <c r="N18" i="179"/>
  <c r="N16" i="179" s="1"/>
  <c r="N18" i="185"/>
  <c r="N16" i="185" s="1"/>
  <c r="E16" i="185"/>
  <c r="N18" i="186"/>
  <c r="N16" i="186" s="1"/>
  <c r="N18" i="195"/>
  <c r="N16" i="195" s="1"/>
  <c r="N18" i="196"/>
  <c r="N16" i="196" s="1"/>
  <c r="E16" i="197"/>
  <c r="N18" i="198"/>
  <c r="N16" i="198" s="1"/>
  <c r="N18" i="199"/>
  <c r="N16" i="199" s="1"/>
  <c r="N18" i="200"/>
  <c r="N16" i="200" s="1"/>
  <c r="N18" i="201"/>
  <c r="N16" i="201" s="1"/>
  <c r="N18" i="202"/>
  <c r="N16" i="202" s="1"/>
  <c r="E16" i="177"/>
  <c r="E16" i="178"/>
  <c r="E16" i="180"/>
  <c r="E16" i="183"/>
  <c r="E16" i="186"/>
  <c r="E16" i="195"/>
  <c r="E16" i="196"/>
  <c r="E16" i="198"/>
  <c r="E16" i="199"/>
  <c r="E16" i="200"/>
  <c r="E16" i="201"/>
  <c r="E16" i="202"/>
  <c r="E16" i="179"/>
  <c r="N18" i="184"/>
  <c r="N16" i="184" s="1"/>
  <c r="B13" i="18"/>
  <c r="E17" i="34"/>
  <c r="F17" i="34" l="1"/>
  <c r="D15" i="34"/>
  <c r="C15" i="34"/>
  <c r="D15" i="16"/>
  <c r="C15" i="16"/>
  <c r="B13" i="73"/>
  <c r="B13" i="71"/>
  <c r="B13" i="68" l="1"/>
  <c r="C34" i="129" l="1"/>
  <c r="B14" i="58" l="1"/>
  <c r="B14" i="61" l="1"/>
  <c r="B14" i="63" l="1"/>
  <c r="B14" i="65" l="1"/>
  <c r="B14" i="17" l="1"/>
  <c r="B14" i="64"/>
  <c r="B14" i="62"/>
  <c r="B14" i="60"/>
  <c r="B14" i="59"/>
  <c r="E17" i="38" l="1"/>
  <c r="E17" i="39"/>
  <c r="E17" i="35"/>
  <c r="E17" i="36"/>
  <c r="E17" i="37"/>
  <c r="E17" i="40"/>
  <c r="F17" i="40" l="1"/>
  <c r="F17" i="37"/>
  <c r="F17" i="36"/>
  <c r="F17" i="39"/>
  <c r="F17" i="38"/>
  <c r="F17" i="35"/>
  <c r="C22" i="115" l="1"/>
  <c r="C22" i="114"/>
  <c r="C22" i="113"/>
  <c r="C22" i="119"/>
  <c r="C22" i="118"/>
  <c r="C22" i="117"/>
  <c r="C22" i="123"/>
  <c r="C22" i="122"/>
  <c r="C22" i="121"/>
  <c r="C22" i="127"/>
  <c r="C22" i="126"/>
  <c r="C34" i="131"/>
  <c r="C21" i="131"/>
  <c r="C34" i="130"/>
  <c r="C21" i="130"/>
  <c r="E20" i="4"/>
  <c r="D20" i="4"/>
  <c r="C20" i="4"/>
  <c r="E19" i="4"/>
  <c r="D19" i="4"/>
  <c r="C19" i="4"/>
  <c r="E18" i="4"/>
  <c r="D18" i="4"/>
  <c r="C18" i="4"/>
  <c r="E17" i="4"/>
  <c r="D17" i="4"/>
  <c r="C17" i="4"/>
  <c r="E16" i="4"/>
  <c r="D16" i="4"/>
  <c r="C16" i="4"/>
  <c r="E15" i="4"/>
  <c r="D15" i="4"/>
  <c r="C15" i="4"/>
  <c r="E14" i="4"/>
  <c r="D14" i="4"/>
  <c r="C14" i="4"/>
  <c r="E13" i="4"/>
  <c r="D13" i="4"/>
  <c r="C13" i="4"/>
  <c r="E20" i="108"/>
  <c r="D20" i="108"/>
  <c r="C20" i="108"/>
  <c r="E19" i="108"/>
  <c r="D19" i="108"/>
  <c r="C19" i="108"/>
  <c r="E18" i="108"/>
  <c r="D18" i="108"/>
  <c r="C18" i="108"/>
  <c r="E17" i="108"/>
  <c r="D17" i="108"/>
  <c r="C17" i="108"/>
  <c r="E16" i="108"/>
  <c r="D16" i="108"/>
  <c r="C16" i="108"/>
  <c r="E15" i="108"/>
  <c r="D15" i="108"/>
  <c r="C15" i="108"/>
  <c r="E14" i="108"/>
  <c r="D14" i="108"/>
  <c r="C14" i="108"/>
  <c r="E13" i="108"/>
  <c r="D13" i="108"/>
  <c r="C13" i="108"/>
  <c r="E20" i="107"/>
  <c r="D20" i="107"/>
  <c r="C20" i="107"/>
  <c r="E19" i="107"/>
  <c r="D19" i="107"/>
  <c r="C19" i="107"/>
  <c r="E18" i="107"/>
  <c r="D18" i="107"/>
  <c r="C18" i="107"/>
  <c r="E17" i="107"/>
  <c r="D17" i="107"/>
  <c r="C17" i="107"/>
  <c r="E16" i="107"/>
  <c r="D16" i="107"/>
  <c r="C16" i="107"/>
  <c r="E15" i="107"/>
  <c r="D15" i="107"/>
  <c r="C15" i="107"/>
  <c r="E14" i="107"/>
  <c r="D14" i="107"/>
  <c r="C14" i="107"/>
  <c r="E13" i="107"/>
  <c r="D13" i="107"/>
  <c r="C13" i="107"/>
  <c r="E20" i="106"/>
  <c r="D20" i="106"/>
  <c r="E19" i="106"/>
  <c r="D19" i="106"/>
  <c r="E18" i="106"/>
  <c r="D18" i="106"/>
  <c r="E17" i="106"/>
  <c r="D17" i="106"/>
  <c r="E16" i="106"/>
  <c r="D16" i="106"/>
  <c r="E15" i="106"/>
  <c r="D15" i="106"/>
  <c r="E14" i="106"/>
  <c r="D14" i="106"/>
  <c r="D13" i="106"/>
  <c r="E13" i="106"/>
  <c r="C20" i="106"/>
  <c r="C19" i="106"/>
  <c r="C18" i="106"/>
  <c r="C17" i="106"/>
  <c r="C16" i="106"/>
  <c r="C15" i="106"/>
  <c r="C14" i="106"/>
  <c r="C13" i="106"/>
  <c r="F23" i="154"/>
  <c r="E23" i="154"/>
  <c r="D23" i="154"/>
  <c r="C23" i="154"/>
  <c r="F22" i="154"/>
  <c r="E22" i="154"/>
  <c r="D22" i="154"/>
  <c r="C22" i="154"/>
  <c r="F21" i="154"/>
  <c r="E21" i="154"/>
  <c r="D21" i="154"/>
  <c r="C21" i="154"/>
  <c r="F20" i="154"/>
  <c r="E20" i="154"/>
  <c r="D20" i="154"/>
  <c r="C20" i="154"/>
  <c r="F19" i="154"/>
  <c r="E19" i="154"/>
  <c r="D19" i="154"/>
  <c r="C19" i="154"/>
  <c r="F18" i="154"/>
  <c r="E18" i="154"/>
  <c r="D18" i="154"/>
  <c r="C18" i="154"/>
  <c r="F17" i="154"/>
  <c r="E17" i="154"/>
  <c r="D17" i="154"/>
  <c r="C17" i="154"/>
  <c r="F16" i="154"/>
  <c r="E16" i="154"/>
  <c r="D16" i="154"/>
  <c r="C16" i="154"/>
  <c r="F15" i="154"/>
  <c r="E15" i="154"/>
  <c r="D15" i="154"/>
  <c r="C15" i="154"/>
  <c r="F14" i="154"/>
  <c r="E14" i="154"/>
  <c r="D14" i="154"/>
  <c r="C14" i="154"/>
  <c r="F13" i="154"/>
  <c r="E13" i="154"/>
  <c r="D13" i="154"/>
  <c r="C13" i="154"/>
  <c r="F23" i="152"/>
  <c r="E23" i="152"/>
  <c r="D23" i="152"/>
  <c r="C23" i="152"/>
  <c r="F22" i="152"/>
  <c r="E22" i="152"/>
  <c r="D22" i="152"/>
  <c r="C22" i="152"/>
  <c r="F21" i="152"/>
  <c r="E21" i="152"/>
  <c r="D21" i="152"/>
  <c r="C21" i="152"/>
  <c r="F20" i="152"/>
  <c r="E20" i="152"/>
  <c r="D20" i="152"/>
  <c r="C20" i="152"/>
  <c r="F19" i="152"/>
  <c r="E19" i="152"/>
  <c r="D19" i="152"/>
  <c r="C19" i="152"/>
  <c r="F18" i="152"/>
  <c r="E18" i="152"/>
  <c r="D18" i="152"/>
  <c r="C18" i="152"/>
  <c r="F17" i="152"/>
  <c r="E17" i="152"/>
  <c r="D17" i="152"/>
  <c r="C17" i="152"/>
  <c r="F16" i="152"/>
  <c r="E16" i="152"/>
  <c r="D16" i="152"/>
  <c r="C16" i="152"/>
  <c r="F15" i="152"/>
  <c r="E15" i="152"/>
  <c r="D15" i="152"/>
  <c r="C15" i="152"/>
  <c r="F14" i="152"/>
  <c r="E14" i="152"/>
  <c r="D14" i="152"/>
  <c r="C14" i="152"/>
  <c r="F13" i="152"/>
  <c r="E13" i="152"/>
  <c r="D13" i="152"/>
  <c r="C13" i="152"/>
  <c r="F23" i="153"/>
  <c r="E23" i="153"/>
  <c r="D23" i="153"/>
  <c r="C23" i="153"/>
  <c r="F22" i="153"/>
  <c r="E22" i="153"/>
  <c r="D22" i="153"/>
  <c r="C22" i="153"/>
  <c r="F21" i="153"/>
  <c r="E21" i="153"/>
  <c r="D21" i="153"/>
  <c r="C21" i="153"/>
  <c r="F20" i="153"/>
  <c r="E20" i="153"/>
  <c r="D20" i="153"/>
  <c r="C20" i="153"/>
  <c r="F19" i="153"/>
  <c r="E19" i="153"/>
  <c r="D19" i="153"/>
  <c r="C19" i="153"/>
  <c r="F18" i="153"/>
  <c r="E18" i="153"/>
  <c r="D18" i="153"/>
  <c r="C18" i="153"/>
  <c r="F17" i="153"/>
  <c r="E17" i="153"/>
  <c r="D17" i="153"/>
  <c r="C17" i="153"/>
  <c r="F16" i="153"/>
  <c r="E16" i="153"/>
  <c r="D16" i="153"/>
  <c r="C16" i="153"/>
  <c r="F15" i="153"/>
  <c r="E15" i="153"/>
  <c r="D15" i="153"/>
  <c r="C15" i="153"/>
  <c r="F14" i="153"/>
  <c r="E14" i="153"/>
  <c r="D14" i="153"/>
  <c r="C14" i="153"/>
  <c r="F13" i="153"/>
  <c r="E13" i="153"/>
  <c r="D13" i="153"/>
  <c r="C13" i="153"/>
  <c r="F23" i="31"/>
  <c r="E23" i="31"/>
  <c r="D23" i="31"/>
  <c r="F22" i="31"/>
  <c r="E22" i="31"/>
  <c r="D22" i="31"/>
  <c r="F21" i="31"/>
  <c r="E21" i="31"/>
  <c r="D21" i="31"/>
  <c r="F20" i="31"/>
  <c r="E20" i="31"/>
  <c r="D20" i="31"/>
  <c r="F19" i="31"/>
  <c r="E19" i="31"/>
  <c r="D19" i="31"/>
  <c r="F18" i="31"/>
  <c r="E18" i="31"/>
  <c r="D18" i="31"/>
  <c r="F17" i="31"/>
  <c r="E17" i="31"/>
  <c r="D17" i="31"/>
  <c r="F16" i="31"/>
  <c r="E16" i="31"/>
  <c r="D16" i="31"/>
  <c r="F15" i="31"/>
  <c r="E15" i="31"/>
  <c r="D15" i="31"/>
  <c r="F14" i="31"/>
  <c r="E14" i="31"/>
  <c r="D14" i="31"/>
  <c r="F13" i="31"/>
  <c r="E13" i="31"/>
  <c r="D13" i="31"/>
  <c r="C47" i="149"/>
  <c r="C47" i="3" s="1"/>
  <c r="C20" i="149"/>
  <c r="C20" i="3" s="1"/>
  <c r="C47" i="150"/>
  <c r="C20" i="150"/>
  <c r="D20" i="3" s="1"/>
  <c r="C47" i="151"/>
  <c r="E47" i="3" s="1"/>
  <c r="C20" i="151"/>
  <c r="E20" i="3" s="1"/>
  <c r="E46" i="3"/>
  <c r="D46" i="3"/>
  <c r="C46" i="3"/>
  <c r="E45" i="3"/>
  <c r="D45" i="3"/>
  <c r="C45" i="3"/>
  <c r="E44" i="3"/>
  <c r="D44" i="3"/>
  <c r="C44" i="3"/>
  <c r="E43" i="3"/>
  <c r="D43" i="3"/>
  <c r="C43" i="3"/>
  <c r="E42" i="3"/>
  <c r="D42" i="3"/>
  <c r="C42" i="3"/>
  <c r="E41" i="3"/>
  <c r="D41" i="3"/>
  <c r="C41" i="3"/>
  <c r="E40" i="3"/>
  <c r="D40" i="3"/>
  <c r="C40" i="3"/>
  <c r="E39" i="3"/>
  <c r="D39" i="3"/>
  <c r="C39" i="3"/>
  <c r="E38" i="3"/>
  <c r="D38" i="3"/>
  <c r="C38" i="3"/>
  <c r="E37" i="3"/>
  <c r="D37" i="3"/>
  <c r="C37" i="3"/>
  <c r="E33" i="3"/>
  <c r="D33" i="3"/>
  <c r="C33" i="3"/>
  <c r="E32" i="3"/>
  <c r="D32" i="3"/>
  <c r="C32" i="3"/>
  <c r="E31" i="3"/>
  <c r="D31" i="3"/>
  <c r="C31" i="3"/>
  <c r="E30" i="3"/>
  <c r="D30" i="3"/>
  <c r="C30" i="3"/>
  <c r="E29" i="3"/>
  <c r="D29" i="3"/>
  <c r="C29" i="3"/>
  <c r="E28" i="3"/>
  <c r="D28" i="3"/>
  <c r="C28" i="3"/>
  <c r="E27" i="3"/>
  <c r="D27" i="3"/>
  <c r="C27" i="3"/>
  <c r="E26" i="3"/>
  <c r="D26" i="3"/>
  <c r="C26" i="3"/>
  <c r="E25" i="3"/>
  <c r="D25" i="3"/>
  <c r="C25" i="3"/>
  <c r="E24" i="3"/>
  <c r="D24" i="3"/>
  <c r="C24" i="3"/>
  <c r="E23" i="3"/>
  <c r="D23" i="3"/>
  <c r="C23" i="3"/>
  <c r="E22" i="3"/>
  <c r="D22" i="3"/>
  <c r="C22" i="3"/>
  <c r="E19" i="3"/>
  <c r="D19" i="3"/>
  <c r="C19" i="3"/>
  <c r="E18" i="3"/>
  <c r="D18" i="3"/>
  <c r="C18" i="3"/>
  <c r="E17" i="3"/>
  <c r="D17" i="3"/>
  <c r="C17" i="3"/>
  <c r="E16" i="3"/>
  <c r="D16" i="3"/>
  <c r="C16" i="3"/>
  <c r="E15" i="3"/>
  <c r="D15" i="3"/>
  <c r="C15" i="3"/>
  <c r="E14" i="3"/>
  <c r="D14" i="3"/>
  <c r="C14" i="3"/>
  <c r="E13" i="3"/>
  <c r="D13" i="3"/>
  <c r="C13" i="3"/>
  <c r="E12" i="3"/>
  <c r="D12" i="3"/>
  <c r="C12" i="3"/>
  <c r="C23" i="31"/>
  <c r="C22" i="31"/>
  <c r="C21" i="31"/>
  <c r="C20" i="31"/>
  <c r="C19" i="31"/>
  <c r="C18" i="31"/>
  <c r="C17" i="31"/>
  <c r="C16" i="31"/>
  <c r="C15" i="31"/>
  <c r="C14" i="31"/>
  <c r="C13" i="31"/>
  <c r="C36" i="130" l="1"/>
  <c r="C36" i="131"/>
  <c r="C35" i="149"/>
  <c r="C35" i="3" s="1"/>
  <c r="D47" i="3"/>
  <c r="C35" i="150"/>
  <c r="D35" i="3" s="1"/>
  <c r="C35" i="151"/>
  <c r="C49" i="149" l="1"/>
  <c r="C49" i="3" s="1"/>
  <c r="C49" i="150"/>
  <c r="D49" i="3" s="1"/>
  <c r="E35" i="3"/>
  <c r="C49" i="151"/>
  <c r="E49" i="3" s="1"/>
  <c r="F15" i="34"/>
  <c r="F15" i="38" l="1"/>
  <c r="D15" i="38"/>
  <c r="C15" i="38"/>
  <c r="D15" i="35"/>
  <c r="C15" i="35"/>
  <c r="F15" i="35" l="1"/>
  <c r="B5" i="115"/>
  <c r="B4" i="115"/>
  <c r="B3" i="115"/>
  <c r="B2" i="115"/>
  <c r="B5" i="114"/>
  <c r="B4" i="114"/>
  <c r="B3" i="114"/>
  <c r="B2" i="114"/>
  <c r="B5" i="113"/>
  <c r="B4" i="113"/>
  <c r="B3" i="113"/>
  <c r="B2" i="113"/>
  <c r="B5" i="119"/>
  <c r="B4" i="119"/>
  <c r="B3" i="119"/>
  <c r="B2" i="119"/>
  <c r="B5" i="118"/>
  <c r="B4" i="118"/>
  <c r="B3" i="118"/>
  <c r="B2" i="118"/>
  <c r="B5" i="117"/>
  <c r="B4" i="117"/>
  <c r="B3" i="117"/>
  <c r="B2" i="117"/>
  <c r="B5" i="123"/>
  <c r="B4" i="123"/>
  <c r="B3" i="123"/>
  <c r="B2" i="123"/>
  <c r="B5" i="122"/>
  <c r="B4" i="122"/>
  <c r="B3" i="122"/>
  <c r="B2" i="122"/>
  <c r="B5" i="121"/>
  <c r="B4" i="121"/>
  <c r="B3" i="121"/>
  <c r="B2" i="121"/>
  <c r="B5" i="127"/>
  <c r="B4" i="127"/>
  <c r="B3" i="127"/>
  <c r="B2" i="127"/>
  <c r="B5" i="126"/>
  <c r="B4" i="126"/>
  <c r="B3" i="126"/>
  <c r="B2" i="126"/>
  <c r="B5" i="125"/>
  <c r="B4" i="125"/>
  <c r="B3" i="125"/>
  <c r="B2" i="125"/>
  <c r="B5" i="131"/>
  <c r="B4" i="131"/>
  <c r="B3" i="131"/>
  <c r="B2" i="131"/>
  <c r="B5" i="130"/>
  <c r="B4" i="130"/>
  <c r="B3" i="130"/>
  <c r="B2" i="130"/>
  <c r="B5" i="129"/>
  <c r="B4" i="129"/>
  <c r="B3" i="129"/>
  <c r="B2" i="129"/>
  <c r="B5" i="4"/>
  <c r="B4" i="4"/>
  <c r="B3" i="4"/>
  <c r="B2" i="4"/>
  <c r="B5" i="108"/>
  <c r="B4" i="108"/>
  <c r="B3" i="108"/>
  <c r="B2" i="108"/>
  <c r="B5" i="107"/>
  <c r="B4" i="107"/>
  <c r="B3" i="107"/>
  <c r="B2" i="107"/>
  <c r="B4" i="143"/>
  <c r="B5" i="143"/>
  <c r="B3" i="143"/>
  <c r="B2" i="143"/>
  <c r="C21" i="141"/>
  <c r="C21" i="107" s="1"/>
  <c r="B5" i="141"/>
  <c r="B4" i="141"/>
  <c r="B3" i="141"/>
  <c r="B2" i="141"/>
  <c r="B5" i="150"/>
  <c r="B4" i="150"/>
  <c r="B3" i="150"/>
  <c r="B2" i="150"/>
  <c r="F4" i="15"/>
  <c r="F7" i="15"/>
  <c r="F6" i="15"/>
  <c r="F5" i="15"/>
  <c r="C15" i="44"/>
  <c r="C29" i="44" s="1"/>
  <c r="C54" i="45"/>
  <c r="C15" i="45"/>
  <c r="C29" i="45" s="1"/>
  <c r="F30" i="29"/>
  <c r="F29" i="29"/>
  <c r="F28" i="29"/>
  <c r="F27" i="29"/>
  <c r="F26" i="29"/>
  <c r="F25" i="29"/>
  <c r="F24" i="29"/>
  <c r="F23" i="29"/>
  <c r="F22" i="29"/>
  <c r="F21" i="29"/>
  <c r="F20" i="29"/>
  <c r="F19" i="29"/>
  <c r="F18" i="29"/>
  <c r="F17" i="29"/>
  <c r="F16" i="29"/>
  <c r="F15" i="29"/>
  <c r="F14" i="29"/>
  <c r="F13" i="29"/>
  <c r="F12" i="29"/>
  <c r="E30" i="29"/>
  <c r="E29" i="29"/>
  <c r="E28" i="29"/>
  <c r="E27" i="29"/>
  <c r="E26" i="29"/>
  <c r="E25" i="29"/>
  <c r="E24" i="29"/>
  <c r="E23" i="29"/>
  <c r="E22" i="29"/>
  <c r="E21" i="29"/>
  <c r="E20" i="29"/>
  <c r="E19" i="29"/>
  <c r="E18" i="29"/>
  <c r="E17" i="29"/>
  <c r="E16" i="29"/>
  <c r="E15" i="29"/>
  <c r="E14" i="29"/>
  <c r="E13" i="29"/>
  <c r="E12" i="29"/>
  <c r="D30" i="29"/>
  <c r="D29" i="29"/>
  <c r="D28" i="29"/>
  <c r="D27" i="29"/>
  <c r="D26" i="29"/>
  <c r="D25" i="29"/>
  <c r="D24" i="29"/>
  <c r="D23" i="29"/>
  <c r="D22" i="29"/>
  <c r="D21" i="29"/>
  <c r="D20" i="29"/>
  <c r="D19" i="29"/>
  <c r="D18" i="29"/>
  <c r="D17" i="29"/>
  <c r="D16" i="29"/>
  <c r="D15" i="29"/>
  <c r="D14" i="29"/>
  <c r="D13" i="29"/>
  <c r="D12" i="29"/>
  <c r="C30" i="29"/>
  <c r="C29" i="29"/>
  <c r="C28" i="29"/>
  <c r="C27" i="29"/>
  <c r="C26" i="29"/>
  <c r="C25" i="29"/>
  <c r="C24" i="29"/>
  <c r="C23" i="29"/>
  <c r="C22" i="29"/>
  <c r="C21" i="29"/>
  <c r="C20" i="29"/>
  <c r="C19" i="29"/>
  <c r="C18" i="29"/>
  <c r="C17" i="29"/>
  <c r="C16" i="29"/>
  <c r="C15" i="29"/>
  <c r="C14" i="29"/>
  <c r="C13" i="29"/>
  <c r="C12" i="29"/>
  <c r="B5" i="223"/>
  <c r="B4" i="223"/>
  <c r="B3" i="223"/>
  <c r="B2" i="223"/>
  <c r="B5" i="222"/>
  <c r="B4" i="222"/>
  <c r="B3" i="222"/>
  <c r="B2" i="222"/>
  <c r="B5" i="221"/>
  <c r="B4" i="221"/>
  <c r="B3" i="221"/>
  <c r="B2" i="221"/>
  <c r="B5" i="220"/>
  <c r="B4" i="220"/>
  <c r="B3" i="220"/>
  <c r="B2" i="220"/>
  <c r="B5" i="219"/>
  <c r="B4" i="219"/>
  <c r="B3" i="219"/>
  <c r="B2" i="219"/>
  <c r="B5" i="218"/>
  <c r="B4" i="218"/>
  <c r="B3" i="218"/>
  <c r="B2" i="218"/>
  <c r="B5" i="217"/>
  <c r="B4" i="217"/>
  <c r="B3" i="217"/>
  <c r="B2" i="217"/>
  <c r="B5" i="216"/>
  <c r="B4" i="216"/>
  <c r="B3" i="216"/>
  <c r="B2" i="216"/>
  <c r="B5" i="215"/>
  <c r="B4" i="215"/>
  <c r="B3" i="215"/>
  <c r="B2" i="215"/>
  <c r="B5" i="214"/>
  <c r="B4" i="214"/>
  <c r="B3" i="214"/>
  <c r="B2" i="214"/>
  <c r="B5" i="213"/>
  <c r="B4" i="213"/>
  <c r="B3" i="213"/>
  <c r="B2" i="213"/>
  <c r="B5" i="212"/>
  <c r="B4" i="212"/>
  <c r="B3" i="212"/>
  <c r="B2" i="212"/>
  <c r="B5" i="211"/>
  <c r="B4" i="211"/>
  <c r="B3" i="211"/>
  <c r="B2" i="211"/>
  <c r="B5" i="210"/>
  <c r="B4" i="210"/>
  <c r="B3" i="210"/>
  <c r="B2" i="210"/>
  <c r="B5" i="209"/>
  <c r="B4" i="209"/>
  <c r="B3" i="209"/>
  <c r="B2" i="209"/>
  <c r="B5" i="208"/>
  <c r="B4" i="208"/>
  <c r="B3" i="208"/>
  <c r="B2" i="208"/>
  <c r="B5" i="206"/>
  <c r="B4" i="206"/>
  <c r="B3" i="206"/>
  <c r="B2" i="206"/>
  <c r="B5" i="205"/>
  <c r="B4" i="205"/>
  <c r="B3" i="205"/>
  <c r="B2" i="205"/>
  <c r="B5" i="204"/>
  <c r="B4" i="204"/>
  <c r="B3" i="204"/>
  <c r="B2" i="204"/>
  <c r="B5" i="203"/>
  <c r="B4" i="203"/>
  <c r="B3" i="203"/>
  <c r="B2" i="203"/>
  <c r="B5" i="202"/>
  <c r="B4" i="202"/>
  <c r="B3" i="202"/>
  <c r="B2" i="202"/>
  <c r="B5" i="201"/>
  <c r="B4" i="201"/>
  <c r="B3" i="201"/>
  <c r="B2" i="201"/>
  <c r="B5" i="200"/>
  <c r="B4" i="200"/>
  <c r="B3" i="200"/>
  <c r="B2" i="200"/>
  <c r="B5" i="199"/>
  <c r="B4" i="199"/>
  <c r="B3" i="199"/>
  <c r="B2" i="199"/>
  <c r="B5" i="198"/>
  <c r="B4" i="198"/>
  <c r="B3" i="198"/>
  <c r="B2" i="198"/>
  <c r="B5" i="197"/>
  <c r="B4" i="197"/>
  <c r="B3" i="197"/>
  <c r="B2" i="197"/>
  <c r="B5" i="196"/>
  <c r="B4" i="196"/>
  <c r="B3" i="196"/>
  <c r="B2" i="196"/>
  <c r="B5" i="195"/>
  <c r="B4" i="195"/>
  <c r="B3" i="195"/>
  <c r="B2" i="195"/>
  <c r="B5" i="194"/>
  <c r="B4" i="194"/>
  <c r="B3" i="194"/>
  <c r="B2" i="194"/>
  <c r="B5" i="193"/>
  <c r="B4" i="193"/>
  <c r="B3" i="193"/>
  <c r="B2" i="193"/>
  <c r="B5" i="192"/>
  <c r="B4" i="192"/>
  <c r="B3" i="192"/>
  <c r="B2" i="192"/>
  <c r="B5" i="191"/>
  <c r="B4" i="191"/>
  <c r="B3" i="191"/>
  <c r="B2" i="191"/>
  <c r="B5" i="186"/>
  <c r="B4" i="186"/>
  <c r="B3" i="186"/>
  <c r="B2" i="186"/>
  <c r="B5" i="185"/>
  <c r="B4" i="185"/>
  <c r="B3" i="185"/>
  <c r="B2" i="185"/>
  <c r="B5" i="184"/>
  <c r="B4" i="184"/>
  <c r="B3" i="184"/>
  <c r="B2" i="184"/>
  <c r="B5" i="183"/>
  <c r="B4" i="183"/>
  <c r="B3" i="183"/>
  <c r="B2" i="183"/>
  <c r="B5" i="180"/>
  <c r="B4" i="180"/>
  <c r="B3" i="180"/>
  <c r="B2" i="180"/>
  <c r="B5" i="179"/>
  <c r="B4" i="179"/>
  <c r="B3" i="179"/>
  <c r="B2" i="179"/>
  <c r="B5" i="178"/>
  <c r="B4" i="178"/>
  <c r="B3" i="178"/>
  <c r="B2" i="178"/>
  <c r="B5" i="177"/>
  <c r="B4" i="177"/>
  <c r="B3" i="177"/>
  <c r="B2" i="177"/>
  <c r="C54" i="28"/>
  <c r="C15" i="28"/>
  <c r="C32" i="28" s="1"/>
  <c r="C39" i="28" s="1"/>
  <c r="E17" i="16"/>
  <c r="C15" i="73"/>
  <c r="C16" i="61"/>
  <c r="C16" i="62"/>
  <c r="C15" i="18"/>
  <c r="C16" i="63"/>
  <c r="C16" i="60"/>
  <c r="C15" i="68"/>
  <c r="C16" i="64"/>
  <c r="C15" i="71"/>
  <c r="C16" i="58"/>
  <c r="C16" i="65"/>
  <c r="C16" i="59"/>
  <c r="C16" i="17"/>
  <c r="A10" i="184" l="1"/>
  <c r="A8" i="123"/>
  <c r="A10" i="220"/>
  <c r="A10" i="192"/>
  <c r="A7" i="43"/>
  <c r="A10" i="178"/>
  <c r="A10" i="196"/>
  <c r="A8" i="73"/>
  <c r="A8" i="126"/>
  <c r="A8" i="142"/>
  <c r="A8" i="161"/>
  <c r="A8" i="44"/>
  <c r="A8" i="150"/>
  <c r="A9" i="22"/>
  <c r="A8" i="138"/>
  <c r="A10" i="221"/>
  <c r="A8" i="18"/>
  <c r="A8" i="162"/>
  <c r="A8" i="115"/>
  <c r="A8" i="131"/>
  <c r="A8" i="147"/>
  <c r="A8" i="166"/>
  <c r="A7" i="44"/>
  <c r="A10" i="208"/>
  <c r="A10" i="216"/>
  <c r="A10" i="203"/>
  <c r="A9" i="37"/>
  <c r="A8" i="169"/>
  <c r="A9" i="64"/>
  <c r="A8" i="139"/>
  <c r="A10" i="212"/>
  <c r="A8" i="157"/>
  <c r="A10" i="213"/>
  <c r="A9" i="41"/>
  <c r="A8" i="114"/>
  <c r="A8" i="130"/>
  <c r="A8" i="146"/>
  <c r="A8" i="165"/>
  <c r="A8" i="45"/>
  <c r="A10" i="209"/>
  <c r="A10" i="217"/>
  <c r="A10" i="204"/>
  <c r="A9" i="65"/>
  <c r="A8" i="118"/>
  <c r="A8" i="158"/>
  <c r="A10" i="191"/>
  <c r="A8" i="174"/>
  <c r="A10" i="177"/>
  <c r="A8" i="127"/>
  <c r="A10" i="183"/>
  <c r="A10" i="199"/>
  <c r="A9" i="17"/>
  <c r="A9" i="40"/>
  <c r="A8" i="119"/>
  <c r="A8" i="135"/>
  <c r="A8" i="151"/>
  <c r="A8" i="170"/>
  <c r="A7" i="45"/>
  <c r="A10" i="200"/>
  <c r="A8" i="134"/>
  <c r="A8" i="175"/>
  <c r="A8" i="122"/>
  <c r="A9" i="105"/>
  <c r="A10" i="195"/>
  <c r="A8" i="143"/>
  <c r="A10" i="222"/>
  <c r="A9" i="36"/>
  <c r="A10" i="193"/>
  <c r="A10" i="179"/>
  <c r="A10" i="197"/>
  <c r="A8" i="71"/>
  <c r="A9" i="103"/>
  <c r="A10" i="201"/>
  <c r="A10" i="214"/>
  <c r="A10" i="210"/>
  <c r="A10" i="218"/>
  <c r="A10" i="205"/>
  <c r="A7" i="28"/>
  <c r="A10" i="185"/>
  <c r="A9" i="63"/>
  <c r="A9" i="35"/>
  <c r="A9" i="60"/>
  <c r="A9" i="100"/>
  <c r="A10" i="215"/>
  <c r="A10" i="223"/>
  <c r="A10" i="194"/>
  <c r="A10" i="219"/>
  <c r="A10" i="186"/>
  <c r="A10" i="202"/>
  <c r="A9" i="61"/>
  <c r="A10" i="180"/>
  <c r="A10" i="198"/>
  <c r="A8" i="68"/>
  <c r="A10" i="211"/>
  <c r="A9" i="38"/>
  <c r="A10" i="206"/>
  <c r="A9" i="16"/>
  <c r="A9" i="58"/>
  <c r="F17" i="16"/>
  <c r="F15" i="16" s="1"/>
  <c r="D15" i="71"/>
  <c r="D13" i="71" s="1"/>
  <c r="D15" i="68"/>
  <c r="D13" i="68" s="1"/>
  <c r="D15" i="18"/>
  <c r="D13" i="18" s="1"/>
  <c r="D15" i="73"/>
  <c r="D13" i="73" s="1"/>
  <c r="A8" i="168"/>
  <c r="D16" i="62"/>
  <c r="D14" i="62" s="1"/>
  <c r="D16" i="63"/>
  <c r="D14" i="63" s="1"/>
  <c r="D16" i="59"/>
  <c r="D14" i="59" s="1"/>
  <c r="D16" i="60"/>
  <c r="D14" i="60" s="1"/>
  <c r="D16" i="61"/>
  <c r="D14" i="61" s="1"/>
  <c r="D16" i="58"/>
  <c r="D14" i="58" s="1"/>
  <c r="D16" i="64"/>
  <c r="D14" i="64" s="1"/>
  <c r="D16" i="65"/>
  <c r="D14" i="65" s="1"/>
  <c r="D16" i="17"/>
  <c r="D14" i="17" s="1"/>
  <c r="D4" i="15"/>
  <c r="A8" i="141"/>
  <c r="A8" i="164"/>
  <c r="A8" i="145"/>
  <c r="A8" i="129"/>
  <c r="A8" i="113"/>
  <c r="A8" i="160"/>
  <c r="A8" i="125"/>
  <c r="A8" i="173"/>
  <c r="A8" i="156"/>
  <c r="A8" i="137"/>
  <c r="A8" i="121"/>
  <c r="A8" i="149"/>
  <c r="A8" i="133"/>
  <c r="A8" i="117"/>
  <c r="A8" i="28"/>
  <c r="C32" i="44"/>
  <c r="C39" i="44" s="1"/>
  <c r="C42" i="44" s="1"/>
  <c r="C44" i="44" s="1"/>
  <c r="C47" i="44" s="1"/>
  <c r="C50" i="44" s="1"/>
  <c r="C52" i="44" s="1"/>
  <c r="C54" i="44" s="1"/>
  <c r="C32" i="45"/>
  <c r="C39" i="45" s="1"/>
  <c r="C42" i="45" s="1"/>
  <c r="C44" i="45" s="1"/>
  <c r="C47" i="45" s="1"/>
  <c r="C50" i="45" s="1"/>
  <c r="C52" i="45" s="1"/>
  <c r="C29" i="28"/>
  <c r="C42" i="28" s="1"/>
  <c r="C44" i="28" s="1"/>
  <c r="C47" i="28" s="1"/>
  <c r="C50" i="28" s="1"/>
  <c r="C52" i="28" s="1"/>
  <c r="A9" i="62" l="1"/>
  <c r="A9" i="39"/>
  <c r="A9" i="59"/>
  <c r="A9" i="34"/>
  <c r="E54" i="43" l="1"/>
  <c r="E29" i="43"/>
  <c r="E15" i="43"/>
  <c r="E14" i="43"/>
  <c r="D14" i="43"/>
  <c r="C14" i="43"/>
  <c r="E13" i="43"/>
  <c r="D13" i="43"/>
  <c r="C13" i="43"/>
  <c r="E55" i="43"/>
  <c r="D55" i="43"/>
  <c r="C55" i="43"/>
  <c r="D54" i="43"/>
  <c r="C54" i="43"/>
  <c r="E53" i="43"/>
  <c r="D53" i="43"/>
  <c r="C53" i="43"/>
  <c r="E52" i="43"/>
  <c r="D52" i="43"/>
  <c r="C52" i="43"/>
  <c r="E51" i="43"/>
  <c r="D51" i="43"/>
  <c r="C51" i="43"/>
  <c r="E50" i="43"/>
  <c r="D50" i="43"/>
  <c r="C50" i="43"/>
  <c r="E47" i="43"/>
  <c r="D47" i="43"/>
  <c r="C47" i="43"/>
  <c r="E46" i="43"/>
  <c r="D46" i="43"/>
  <c r="C46" i="43"/>
  <c r="E45" i="43"/>
  <c r="D45" i="43"/>
  <c r="C45" i="43"/>
  <c r="E44" i="43"/>
  <c r="D44" i="43"/>
  <c r="C44" i="43"/>
  <c r="E43" i="43"/>
  <c r="D43" i="43"/>
  <c r="C43" i="43"/>
  <c r="E42" i="43"/>
  <c r="D42" i="43"/>
  <c r="C42" i="43"/>
  <c r="E39" i="43"/>
  <c r="D39" i="43"/>
  <c r="C39" i="43"/>
  <c r="E38" i="43"/>
  <c r="D38" i="43"/>
  <c r="C38" i="43"/>
  <c r="E37" i="43"/>
  <c r="D37" i="43"/>
  <c r="C37" i="43"/>
  <c r="E36" i="43"/>
  <c r="D36" i="43"/>
  <c r="C36" i="43"/>
  <c r="E35" i="43"/>
  <c r="D35" i="43"/>
  <c r="C35" i="43"/>
  <c r="E34" i="43"/>
  <c r="D34" i="43"/>
  <c r="C34" i="43"/>
  <c r="E33" i="43"/>
  <c r="D33" i="43"/>
  <c r="C33" i="43"/>
  <c r="E32" i="43"/>
  <c r="D32" i="43"/>
  <c r="C32" i="43"/>
  <c r="D29" i="43"/>
  <c r="C29" i="43"/>
  <c r="E28" i="43"/>
  <c r="D28" i="43"/>
  <c r="C28" i="43"/>
  <c r="E27" i="43"/>
  <c r="D27" i="43"/>
  <c r="C27" i="43"/>
  <c r="E26" i="43"/>
  <c r="D26" i="43"/>
  <c r="C26" i="43"/>
  <c r="E25" i="43"/>
  <c r="D25" i="43"/>
  <c r="C25" i="43"/>
  <c r="E24" i="43"/>
  <c r="D24" i="43"/>
  <c r="C24" i="43"/>
  <c r="E23" i="43"/>
  <c r="D23" i="43"/>
  <c r="C23" i="43"/>
  <c r="E22" i="43"/>
  <c r="D22" i="43"/>
  <c r="C22" i="43"/>
  <c r="E21" i="43"/>
  <c r="D21" i="43"/>
  <c r="C21" i="43"/>
  <c r="E20" i="43"/>
  <c r="D20" i="43"/>
  <c r="C20" i="43"/>
  <c r="E19" i="43"/>
  <c r="D19" i="43"/>
  <c r="C19" i="43"/>
  <c r="E18" i="43"/>
  <c r="D18" i="43"/>
  <c r="C18" i="43"/>
  <c r="D15" i="43"/>
  <c r="C15" i="43"/>
  <c r="A13" i="175"/>
  <c r="A14" i="175" s="1"/>
  <c r="B5" i="175"/>
  <c r="B4" i="175"/>
  <c r="B3" i="175"/>
  <c r="B2" i="175"/>
  <c r="A13" i="174"/>
  <c r="A14" i="174" s="1"/>
  <c r="B5" i="174"/>
  <c r="B4" i="174"/>
  <c r="B3" i="174"/>
  <c r="B2" i="174"/>
  <c r="A13" i="173"/>
  <c r="A14" i="173" s="1"/>
  <c r="B5" i="173"/>
  <c r="B4" i="173"/>
  <c r="B3" i="173"/>
  <c r="B2" i="173"/>
  <c r="A13" i="172"/>
  <c r="A14" i="172" s="1"/>
  <c r="B5" i="172"/>
  <c r="B4" i="172"/>
  <c r="B3" i="172"/>
  <c r="B2" i="172"/>
  <c r="A14" i="170"/>
  <c r="A15" i="170" s="1"/>
  <c r="B5" i="170"/>
  <c r="B4" i="170"/>
  <c r="B3" i="170"/>
  <c r="B2" i="170"/>
  <c r="A14" i="169"/>
  <c r="A15" i="169" s="1"/>
  <c r="B5" i="169"/>
  <c r="B4" i="169"/>
  <c r="B3" i="169"/>
  <c r="B2" i="169"/>
  <c r="A14" i="168"/>
  <c r="A15" i="168" s="1"/>
  <c r="B5" i="168"/>
  <c r="B4" i="168"/>
  <c r="B3" i="168"/>
  <c r="B2" i="168"/>
  <c r="A14" i="167"/>
  <c r="A15" i="167" s="1"/>
  <c r="B5" i="167"/>
  <c r="B4" i="167"/>
  <c r="B3" i="167"/>
  <c r="B2" i="167"/>
  <c r="A14" i="166"/>
  <c r="A15" i="166" s="1"/>
  <c r="B5" i="166"/>
  <c r="B4" i="166"/>
  <c r="B3" i="166"/>
  <c r="B2" i="166"/>
  <c r="A14" i="165"/>
  <c r="A15" i="165" s="1"/>
  <c r="B5" i="165"/>
  <c r="B4" i="165"/>
  <c r="B3" i="165"/>
  <c r="B2" i="165"/>
  <c r="A14" i="164"/>
  <c r="A15" i="164" s="1"/>
  <c r="B5" i="164"/>
  <c r="B4" i="164"/>
  <c r="B3" i="164"/>
  <c r="B2" i="164"/>
  <c r="A14" i="163"/>
  <c r="A15" i="163" s="1"/>
  <c r="B5" i="163"/>
  <c r="B4" i="163"/>
  <c r="B3" i="163"/>
  <c r="B2" i="163"/>
  <c r="A14" i="162"/>
  <c r="A15" i="162" s="1"/>
  <c r="B5" i="162"/>
  <c r="B4" i="162"/>
  <c r="B3" i="162"/>
  <c r="B2" i="162"/>
  <c r="A14" i="161"/>
  <c r="A15" i="161" s="1"/>
  <c r="B5" i="161"/>
  <c r="B4" i="161"/>
  <c r="B3" i="161"/>
  <c r="B2" i="161"/>
  <c r="A14" i="160"/>
  <c r="A15" i="160" s="1"/>
  <c r="B5" i="160"/>
  <c r="B4" i="160"/>
  <c r="B3" i="160"/>
  <c r="B2" i="160"/>
  <c r="A14" i="159"/>
  <c r="A15" i="159" s="1"/>
  <c r="B5" i="159"/>
  <c r="B4" i="159"/>
  <c r="B3" i="159"/>
  <c r="B2" i="159"/>
  <c r="A14" i="158"/>
  <c r="A15" i="158" s="1"/>
  <c r="B5" i="158"/>
  <c r="B4" i="158"/>
  <c r="B3" i="158"/>
  <c r="B2" i="158"/>
  <c r="A14" i="157"/>
  <c r="A15" i="157" s="1"/>
  <c r="B5" i="157"/>
  <c r="B4" i="157"/>
  <c r="B3" i="157"/>
  <c r="B2" i="157"/>
  <c r="A14" i="156"/>
  <c r="A15" i="156" s="1"/>
  <c r="B5" i="156"/>
  <c r="B4" i="156"/>
  <c r="B3" i="156"/>
  <c r="B2" i="156"/>
  <c r="A14" i="155"/>
  <c r="A15" i="155" s="1"/>
  <c r="B5" i="155"/>
  <c r="B4" i="155"/>
  <c r="B3" i="155"/>
  <c r="B2" i="155"/>
  <c r="A14" i="154"/>
  <c r="A15" i="154" s="1"/>
  <c r="B5" i="154"/>
  <c r="B4" i="154"/>
  <c r="B3" i="154"/>
  <c r="B2" i="154"/>
  <c r="A15" i="153"/>
  <c r="A14" i="153"/>
  <c r="B5" i="153"/>
  <c r="B4" i="153"/>
  <c r="B3" i="153"/>
  <c r="B2" i="153"/>
  <c r="A15" i="152"/>
  <c r="A14" i="152"/>
  <c r="B5" i="152"/>
  <c r="B4" i="152"/>
  <c r="B3" i="152"/>
  <c r="B2" i="152"/>
  <c r="B5" i="151"/>
  <c r="B4" i="151"/>
  <c r="B3" i="151"/>
  <c r="B2" i="151"/>
  <c r="B5" i="149"/>
  <c r="B4" i="149"/>
  <c r="B3" i="149"/>
  <c r="B2" i="149"/>
  <c r="C21" i="147"/>
  <c r="E21" i="106" s="1"/>
  <c r="B5" i="147"/>
  <c r="B4" i="147"/>
  <c r="B3" i="147"/>
  <c r="B2" i="147"/>
  <c r="C21" i="146"/>
  <c r="D21" i="106" s="1"/>
  <c r="B5" i="146"/>
  <c r="B4" i="146"/>
  <c r="B3" i="146"/>
  <c r="B2" i="146"/>
  <c r="C21" i="145"/>
  <c r="C21" i="106" s="1"/>
  <c r="B5" i="145"/>
  <c r="B4" i="145"/>
  <c r="B3" i="145"/>
  <c r="B2" i="145"/>
  <c r="C21" i="143"/>
  <c r="E21" i="107" s="1"/>
  <c r="C21" i="142"/>
  <c r="D21" i="107" s="1"/>
  <c r="B5" i="142"/>
  <c r="B4" i="142"/>
  <c r="B3" i="142"/>
  <c r="B2" i="142"/>
  <c r="C21" i="139"/>
  <c r="E21" i="108" s="1"/>
  <c r="B5" i="139"/>
  <c r="B4" i="139"/>
  <c r="B3" i="139"/>
  <c r="B2" i="139"/>
  <c r="C21" i="138"/>
  <c r="D21" i="108" s="1"/>
  <c r="B5" i="138"/>
  <c r="B4" i="138"/>
  <c r="B3" i="138"/>
  <c r="B2" i="138"/>
  <c r="C21" i="137"/>
  <c r="C21" i="108" s="1"/>
  <c r="B5" i="137"/>
  <c r="B4" i="137"/>
  <c r="B3" i="137"/>
  <c r="B2" i="137"/>
  <c r="C21" i="135"/>
  <c r="E21" i="4" s="1"/>
  <c r="B5" i="135"/>
  <c r="B4" i="135"/>
  <c r="B3" i="135"/>
  <c r="B2" i="135"/>
  <c r="C21" i="134"/>
  <c r="D21" i="4" s="1"/>
  <c r="B5" i="134"/>
  <c r="B4" i="134"/>
  <c r="B3" i="134"/>
  <c r="B2" i="134"/>
  <c r="C21" i="133"/>
  <c r="C21" i="4" s="1"/>
  <c r="B5" i="133"/>
  <c r="B4" i="133"/>
  <c r="B3" i="133"/>
  <c r="B2" i="133"/>
  <c r="C21" i="129"/>
  <c r="C36" i="129" s="1"/>
  <c r="C22" i="125"/>
  <c r="B5" i="106"/>
  <c r="B4" i="106"/>
  <c r="B3" i="106"/>
  <c r="B2" i="106"/>
  <c r="B5" i="105"/>
  <c r="B4" i="105"/>
  <c r="B3" i="105"/>
  <c r="B2" i="105"/>
  <c r="B5" i="103"/>
  <c r="B4" i="103"/>
  <c r="B3" i="103"/>
  <c r="B2" i="103"/>
  <c r="B5" i="100"/>
  <c r="B4" i="100"/>
  <c r="B3" i="100"/>
  <c r="B2" i="100"/>
  <c r="B5" i="73"/>
  <c r="B4" i="73"/>
  <c r="B3" i="73"/>
  <c r="B2" i="73"/>
  <c r="B5" i="71"/>
  <c r="B4" i="71"/>
  <c r="B3" i="71"/>
  <c r="B2" i="71"/>
  <c r="B5" i="68"/>
  <c r="B4" i="68"/>
  <c r="B3" i="68"/>
  <c r="B2" i="68"/>
  <c r="B5" i="65"/>
  <c r="B4" i="65"/>
  <c r="B3" i="65"/>
  <c r="B2" i="65"/>
  <c r="B5" i="64"/>
  <c r="B4" i="64"/>
  <c r="B3" i="64"/>
  <c r="B2" i="64"/>
  <c r="B5" i="63"/>
  <c r="B4" i="63"/>
  <c r="B3" i="63"/>
  <c r="B2" i="63"/>
  <c r="B5" i="62"/>
  <c r="B4" i="62"/>
  <c r="B3" i="62"/>
  <c r="B2" i="62"/>
  <c r="B5" i="61"/>
  <c r="B4" i="61"/>
  <c r="B3" i="61"/>
  <c r="B2" i="61"/>
  <c r="B5" i="60"/>
  <c r="B4" i="60"/>
  <c r="B3" i="60"/>
  <c r="B2" i="60"/>
  <c r="B5" i="59"/>
  <c r="B4" i="59"/>
  <c r="B3" i="59"/>
  <c r="B2" i="59"/>
  <c r="B5" i="58"/>
  <c r="B4" i="58"/>
  <c r="B3" i="58"/>
  <c r="B2" i="58"/>
  <c r="D15" i="40" l="1"/>
  <c r="C15" i="40"/>
  <c r="D15" i="37"/>
  <c r="C15" i="37"/>
  <c r="D15" i="36"/>
  <c r="C15" i="36"/>
  <c r="D15" i="39"/>
  <c r="C15" i="39"/>
  <c r="B5" i="3"/>
  <c r="B4" i="3"/>
  <c r="B3" i="3"/>
  <c r="B2" i="3"/>
  <c r="B5" i="31"/>
  <c r="B4" i="31"/>
  <c r="B3" i="31"/>
  <c r="B2" i="31"/>
  <c r="B5" i="29"/>
  <c r="B4" i="29"/>
  <c r="B3" i="29"/>
  <c r="B2" i="29"/>
  <c r="B5" i="43"/>
  <c r="B4" i="43"/>
  <c r="B3" i="43"/>
  <c r="B2" i="43"/>
  <c r="B5" i="44"/>
  <c r="B4" i="44"/>
  <c r="B3" i="44"/>
  <c r="B2" i="44"/>
  <c r="B5" i="45"/>
  <c r="B4" i="45"/>
  <c r="B3" i="45"/>
  <c r="B2" i="45"/>
  <c r="B5" i="28"/>
  <c r="B4" i="28"/>
  <c r="B3" i="28"/>
  <c r="B2" i="28"/>
  <c r="B5" i="22"/>
  <c r="B4" i="22"/>
  <c r="B3" i="22"/>
  <c r="B2" i="22"/>
  <c r="B5" i="18"/>
  <c r="B4" i="18"/>
  <c r="B3" i="18"/>
  <c r="B2" i="18"/>
  <c r="B5" i="17"/>
  <c r="B4" i="17"/>
  <c r="B3" i="17"/>
  <c r="B2" i="17"/>
  <c r="B5" i="41"/>
  <c r="B4" i="41"/>
  <c r="B3" i="41"/>
  <c r="B2" i="41"/>
  <c r="B5" i="40"/>
  <c r="B4" i="40"/>
  <c r="B3" i="40"/>
  <c r="B2" i="40"/>
  <c r="B5" i="37"/>
  <c r="B4" i="37"/>
  <c r="B3" i="37"/>
  <c r="B2" i="37"/>
  <c r="B5" i="36"/>
  <c r="B4" i="36"/>
  <c r="B3" i="36"/>
  <c r="B2" i="36"/>
  <c r="B5" i="39"/>
  <c r="B4" i="39"/>
  <c r="B3" i="39"/>
  <c r="B2" i="39"/>
  <c r="B5" i="38"/>
  <c r="B4" i="38"/>
  <c r="B3" i="38"/>
  <c r="B2" i="38"/>
  <c r="B5" i="35"/>
  <c r="B4" i="35"/>
  <c r="B3" i="35"/>
  <c r="B2" i="35"/>
  <c r="B5" i="34"/>
  <c r="B4" i="34"/>
  <c r="B3" i="34"/>
  <c r="B2" i="34"/>
  <c r="B4" i="16"/>
  <c r="B2" i="16"/>
  <c r="B3" i="16"/>
  <c r="B5" i="16"/>
  <c r="B5" i="33"/>
  <c r="F15" i="40" l="1"/>
  <c r="F15" i="37"/>
  <c r="F15" i="36"/>
  <c r="F15" i="39"/>
  <c r="A14" i="31" l="1"/>
  <c r="A15" i="31" s="1"/>
  <c r="A13" i="29"/>
  <c r="A14" i="29" s="1"/>
</calcChain>
</file>

<file path=xl/sharedStrings.xml><?xml version="1.0" encoding="utf-8"?>
<sst xmlns="http://schemas.openxmlformats.org/spreadsheetml/2006/main" count="16862" uniqueCount="4390">
  <si>
    <t>Krankenhaus:</t>
  </si>
  <si>
    <t>+/- Verkürzungen von Verweildauern (Nr. 3)</t>
  </si>
  <si>
    <t>+/- Ergebnisse von Fehlbelegungsprüfungen (Nr. 3)</t>
  </si>
  <si>
    <t>+/- Leistungsverlagerungen (Nr. 3)</t>
  </si>
  <si>
    <t>+/- Ergebnisse des leistungsbezogenen Vergleichs (Nr. 4)</t>
  </si>
  <si>
    <r>
      <t xml:space="preserve">: Summe der </t>
    </r>
    <r>
      <rPr>
        <sz val="12"/>
        <rFont val="Arial"/>
        <family val="2"/>
      </rPr>
      <t xml:space="preserve">Bewertungsrelationen (Anlage E1) </t>
    </r>
  </si>
  <si>
    <t>= krankenhausindividueller Basisentgeltwert mit Ausgleichen</t>
  </si>
  <si>
    <t>Berichtigter Gesamtbetrag des Vorjahres aus lfd. Nr. 3</t>
  </si>
  <si>
    <t>+ Veränderungswert (§ 9 Abs. 1 Nr. 5 BPflV)</t>
  </si>
  <si>
    <t>Basisentgeltwert ohne Ausgleiche und Ausgleichsbeträge aus Berichtigungen</t>
  </si>
  <si>
    <t>+/- Veränderungen von Art und Menge der Leistungen der auf Bundesebene vereinbarten Kataloge (Nr. 1)</t>
  </si>
  <si>
    <t>+/- Veränderungen von Art und Menge der krankenhausindividuell zu vereinbarenden Leistungen (Nr. 2)</t>
  </si>
  <si>
    <t>+/- Umsetzung einer Anpassungsvereinbarung (Nr. 6)</t>
  </si>
  <si>
    <t>Datum:</t>
  </si>
  <si>
    <t>Kostenarten</t>
  </si>
  <si>
    <t>1</t>
  </si>
  <si>
    <t>Ärzte</t>
  </si>
  <si>
    <t>2</t>
  </si>
  <si>
    <t>3</t>
  </si>
  <si>
    <t>Psychologen</t>
  </si>
  <si>
    <t>4</t>
  </si>
  <si>
    <t>5</t>
  </si>
  <si>
    <t>6</t>
  </si>
  <si>
    <t>7</t>
  </si>
  <si>
    <t>8</t>
  </si>
  <si>
    <t>Weiteres Personal des Krankenhauses</t>
  </si>
  <si>
    <t>9</t>
  </si>
  <si>
    <t>Ärztlicher Dienst</t>
  </si>
  <si>
    <t>10</t>
  </si>
  <si>
    <t>Pflegedienst</t>
  </si>
  <si>
    <t>11</t>
  </si>
  <si>
    <t>Medizinisch-technischer  Dienst</t>
  </si>
  <si>
    <t>12</t>
  </si>
  <si>
    <t>Funktionsdienst</t>
  </si>
  <si>
    <t>13</t>
  </si>
  <si>
    <t>Klinisches Hauspersonal</t>
  </si>
  <si>
    <t>14</t>
  </si>
  <si>
    <t>Wirtschafts- und Versorgungsdienst</t>
  </si>
  <si>
    <t>15</t>
  </si>
  <si>
    <t>Technischer Dienst</t>
  </si>
  <si>
    <t>16</t>
  </si>
  <si>
    <t>Verwaltungsdienst</t>
  </si>
  <si>
    <t>17</t>
  </si>
  <si>
    <t>Sonderdienste</t>
  </si>
  <si>
    <t>18</t>
  </si>
  <si>
    <t>Sonstiges Personal</t>
  </si>
  <si>
    <t>19</t>
  </si>
  <si>
    <t>20</t>
  </si>
  <si>
    <t>21</t>
  </si>
  <si>
    <t>Personalkosten insgesamt</t>
  </si>
  <si>
    <t>22</t>
  </si>
  <si>
    <t>Medizinischer Bedarf</t>
  </si>
  <si>
    <t>Wasser, Energie, Brennstoffe</t>
  </si>
  <si>
    <t>Instandhaltung</t>
  </si>
  <si>
    <t>Gebrauchsgüter</t>
  </si>
  <si>
    <t>Sonstiges</t>
  </si>
  <si>
    <t>Personalgruppen</t>
  </si>
  <si>
    <t>Durchschn. beschäft. Vollkräfte</t>
  </si>
  <si>
    <t>Belegungsdaten</t>
  </si>
  <si>
    <t xml:space="preserve"> davon: vollstationär</t>
  </si>
  <si>
    <t xml:space="preserve"> davon: teilstationär</t>
  </si>
  <si>
    <t xml:space="preserve"> davon: stationsäquivalent</t>
  </si>
  <si>
    <t xml:space="preserve">E1.1 Aufstellung der tagesbezogenen pauschalierenden Entgelte für die Psychiatrie und Psychosomatik (PEPP)  </t>
  </si>
  <si>
    <t>PEPP</t>
  </si>
  <si>
    <t xml:space="preserve">
Vergütungs-klasse</t>
  </si>
  <si>
    <t>Bewertungs-relation/Tag</t>
  </si>
  <si>
    <r>
      <t>Summe der  Bewertungsrelationen</t>
    </r>
    <r>
      <rPr>
        <sz val="11"/>
        <color theme="1"/>
        <rFont val="Arial"/>
        <family val="2"/>
      </rPr>
      <t xml:space="preserve">
</t>
    </r>
    <r>
      <rPr>
        <sz val="11"/>
        <rFont val="Arial"/>
        <family val="2"/>
      </rPr>
      <t xml:space="preserve">(Sp. 4 x Sp. 5) </t>
    </r>
  </si>
  <si>
    <t>Summe</t>
  </si>
  <si>
    <t>ET-Nr.</t>
  </si>
  <si>
    <t>Erlössumme
(Sp. 2 x Sp. 3)</t>
  </si>
  <si>
    <t xml:space="preserve">Entgelt nach 
§ 6 BPflV </t>
  </si>
  <si>
    <t>Fallzahl
(fallbezogene Entgelte)</t>
  </si>
  <si>
    <t>Entgelthöhe 
(in €)</t>
  </si>
  <si>
    <t>Bruttoerlös-
summe ohne
Zu- und Ab-
schläge (in €)
(Sp. 3 x Sp. 4)</t>
  </si>
  <si>
    <t>davon Fälle mit patientenbezogenen Abschlägen</t>
  </si>
  <si>
    <t>davon Fälle mit patientenbezogenen Zuschlägen</t>
  </si>
  <si>
    <t>Nettoerlös-summe inkl.
Zu- und Ab-
schläge (in €)
(Sp. 5 - (Sp. 9) + Sp. 13)</t>
  </si>
  <si>
    <t>Anzahl der
Fälle mit
Abschlägen</t>
  </si>
  <si>
    <t>Anzahl der
Tage mit
Abschlägen</t>
  </si>
  <si>
    <t>Abschlag je Tag (in €)</t>
  </si>
  <si>
    <t>Summe der
Abschläge
(Sp. 7 x Sp. 8)</t>
  </si>
  <si>
    <t>Anzahl der
Fälle mit
Zuschlägen</t>
  </si>
  <si>
    <t>Anzahl der
Tage mit
Zuschlägen</t>
  </si>
  <si>
    <t>Zuschlag je Tag (in €)</t>
  </si>
  <si>
    <t>Summe der Zuschläge
(Sp. 11 x Sp. 12)</t>
  </si>
  <si>
    <t xml:space="preserve">Zusatzentgelt 
nach § 6 BPflV </t>
  </si>
  <si>
    <t xml:space="preserve">OPS-Kode </t>
  </si>
  <si>
    <t>Entgelt-
höhe</t>
  </si>
  <si>
    <r>
      <t>Entgelt nach 
§ 6 BPflV</t>
    </r>
    <r>
      <rPr>
        <vertAlign val="superscript"/>
        <sz val="11"/>
        <color theme="1"/>
        <rFont val="Arial"/>
        <family val="2"/>
      </rPr>
      <t xml:space="preserve"> </t>
    </r>
  </si>
  <si>
    <t>Entgelthöhe</t>
  </si>
  <si>
    <t>Zuschlag nach § 6 Abs. 2 BPflV</t>
  </si>
  <si>
    <t>Zuschlagshöhe</t>
  </si>
  <si>
    <t>Anzahl</t>
  </si>
  <si>
    <t>- Entgelte nach § 6 Absatz 1 BPflV</t>
  </si>
  <si>
    <t>- Entgelte nach § 6 Absatz 2 BPflV</t>
  </si>
  <si>
    <t>- Erlöse aus bewerteten Zusatzentgelten</t>
  </si>
  <si>
    <t>= Veränderter Gesamtbetrag nach § 3 Absatz 3 Satz 12</t>
  </si>
  <si>
    <t>= Verändertes Erlösbudget nach § 3 Absatz 3 Satz 12</t>
  </si>
  <si>
    <t>Ermittlung des Basisentgeltwerts nach § 3 Abs. 5 BPflV</t>
  </si>
  <si>
    <r>
      <t>+/-  Vergütung für praktische Tätigkeit nach § 27 Abs. 4 Psychotherapeutengesetz (Nr. 7</t>
    </r>
    <r>
      <rPr>
        <i/>
        <sz val="12"/>
        <rFont val="Arial"/>
        <family val="2"/>
      </rPr>
      <t>)</t>
    </r>
  </si>
  <si>
    <t>• Vergütung für praktische Tätigkeit nach § 27 Abs. 4 Psychotherapeutengesetz (Nr. 7)</t>
  </si>
  <si>
    <t>E1 Aufstellung der mit Bewertungsrelationen bewerteten Entgelte für das Krankenhaus</t>
  </si>
  <si>
    <t>+/- Berichtigungen für Vorjahre nach § 3 Abs. 3 Satz 12 BPflV</t>
  </si>
  <si>
    <t>• Umsetzung einer Anpassungsvereinbarung (Nr. 6)</t>
  </si>
  <si>
    <t>Berechnungstage</t>
  </si>
  <si>
    <t>Vereinbarungszeitraum:</t>
  </si>
  <si>
    <t>lfd.Nr.</t>
  </si>
  <si>
    <t>Krankenhaus insgesamt</t>
  </si>
  <si>
    <t>Betrag in Euro</t>
  </si>
  <si>
    <t>Pflegefachpersonen</t>
  </si>
  <si>
    <t>Sozialarbeiter, Sozialpädagogen</t>
  </si>
  <si>
    <t>Bewegungstherapeuten, Physiotherapeuten</t>
  </si>
  <si>
    <t>Sprachheiltherapeuten, Logopäden (nur KJP)</t>
  </si>
  <si>
    <t>Spezialtherapeuten (Ergotherapeuten und künstlerische Therapeuten)</t>
  </si>
  <si>
    <r>
      <t xml:space="preserve">Therapeutisches Personal nach §  18 Abs. 2 Satz 3 BPflV </t>
    </r>
    <r>
      <rPr>
        <b/>
        <vertAlign val="superscript"/>
        <sz val="11"/>
        <rFont val="Arial"/>
        <family val="2"/>
      </rPr>
      <t>1)</t>
    </r>
  </si>
  <si>
    <t>Einzelwerte</t>
  </si>
  <si>
    <t>Anzahl 
der Zusatzentgelte</t>
  </si>
  <si>
    <t>Entgelthöhe 
lt. Zusatzentgeltkatalog</t>
  </si>
  <si>
    <t>Erlössumme
(Sp. 4 x 5)</t>
  </si>
  <si>
    <t>Bezugsgröße 
(z.B. Fall)</t>
  </si>
  <si>
    <r>
      <t xml:space="preserve">Ermittlung der erweiterten Obergrenze nach § 3 Abs. 3 Satz 5 BPflV </t>
    </r>
    <r>
      <rPr>
        <b/>
        <vertAlign val="superscript"/>
        <sz val="12"/>
        <rFont val="Arial"/>
        <family val="2"/>
      </rPr>
      <t>1)</t>
    </r>
  </si>
  <si>
    <t>Fälle gesamt</t>
  </si>
  <si>
    <t>Berechnungstage gesamt</t>
  </si>
  <si>
    <t>Verweildauer gesamt</t>
  </si>
  <si>
    <t xml:space="preserve"> Teilbereich vollstationär</t>
  </si>
  <si>
    <t xml:space="preserve"> Teilbereich: teilstationär</t>
  </si>
  <si>
    <t xml:space="preserve"> Teilbereich: stationsäquivalent</t>
  </si>
  <si>
    <t xml:space="preserve"> Teilbereich: vollstationär</t>
  </si>
  <si>
    <t>• Umsetzung der Personalanforderungen des G-BA (Nr. 5)</t>
  </si>
  <si>
    <r>
      <t>Weiteres Personal des Krankenhauses</t>
    </r>
    <r>
      <rPr>
        <b/>
        <vertAlign val="superscript"/>
        <sz val="11"/>
        <rFont val="Arial"/>
        <family val="2"/>
      </rPr>
      <t xml:space="preserve"> </t>
    </r>
  </si>
  <si>
    <t>Nicht zurechenbare Personalkosten</t>
  </si>
  <si>
    <r>
      <t xml:space="preserve">Personal ohne direktes Beschäftigungsverhältnis beim Krankenhaus </t>
    </r>
    <r>
      <rPr>
        <vertAlign val="superscript"/>
        <sz val="11"/>
        <rFont val="Arial"/>
        <family val="2"/>
      </rPr>
      <t>2)</t>
    </r>
  </si>
  <si>
    <t>Gesamt (Summe Nr. 1  bis 8)</t>
  </si>
  <si>
    <t>Krankenhaus insgesamt Nr. 9+21</t>
  </si>
  <si>
    <t>Gesamt (Summe Nr. 10 bis 20)</t>
  </si>
  <si>
    <r>
      <t xml:space="preserve">Ermittlung eines Gesamtbetrages nach § 3 Abs. 3 Satz 4 BPflV ohne Berücksichtigung einer Obergrenze </t>
    </r>
    <r>
      <rPr>
        <b/>
        <vertAlign val="superscript"/>
        <sz val="12"/>
        <rFont val="Arial"/>
        <family val="2"/>
      </rPr>
      <t>1) 2)</t>
    </r>
  </si>
  <si>
    <r>
      <t xml:space="preserve">+/- Kostenentwicklungen (Nr. 3) </t>
    </r>
    <r>
      <rPr>
        <vertAlign val="superscript"/>
        <sz val="12"/>
        <rFont val="Arial"/>
        <family val="2"/>
      </rPr>
      <t>3)</t>
    </r>
  </si>
  <si>
    <r>
      <t xml:space="preserve">+/- Umsetzung der Personalanforderungen des G-BA (Nr. 5) </t>
    </r>
    <r>
      <rPr>
        <vertAlign val="superscript"/>
        <sz val="12"/>
        <rFont val="Arial"/>
        <family val="2"/>
      </rPr>
      <t>4)</t>
    </r>
  </si>
  <si>
    <r>
      <t xml:space="preserve">+/- Weitere Tatbestände nach § 3 BPflV </t>
    </r>
    <r>
      <rPr>
        <vertAlign val="superscript"/>
        <sz val="12"/>
        <rFont val="Arial"/>
        <family val="2"/>
      </rPr>
      <t>5)</t>
    </r>
  </si>
  <si>
    <r>
      <t>= Gesamtbetrag nach § 3 Abs. 3 Satz 4 BPflV ohne Berücksichtigung einer Obergrenze</t>
    </r>
    <r>
      <rPr>
        <b/>
        <vertAlign val="superscript"/>
        <sz val="12"/>
        <rFont val="Arial"/>
        <family val="2"/>
      </rPr>
      <t xml:space="preserve"> 6)</t>
    </r>
  </si>
  <si>
    <r>
      <t xml:space="preserve">= Erweiterte Obergrenze nach § 3 Abs. 3 Satz 5 BPflV </t>
    </r>
    <r>
      <rPr>
        <b/>
        <vertAlign val="superscript"/>
        <sz val="12"/>
        <rFont val="Arial"/>
        <family val="2"/>
      </rPr>
      <t>6)</t>
    </r>
  </si>
  <si>
    <r>
      <t xml:space="preserve">+/- neue Ausgleiche und Ausgleichsbeträge aus Berichtigungen für Vorjahre </t>
    </r>
    <r>
      <rPr>
        <vertAlign val="superscript"/>
        <sz val="12"/>
        <rFont val="Arial"/>
        <family val="2"/>
      </rPr>
      <t>8)</t>
    </r>
  </si>
  <si>
    <t>Deckblatt - Übersicht der Formularblätter</t>
  </si>
  <si>
    <r>
      <t xml:space="preserve">Fallzahl </t>
    </r>
    <r>
      <rPr>
        <vertAlign val="superscript"/>
        <sz val="11"/>
        <color indexed="8"/>
        <rFont val="Arial"/>
        <family val="2"/>
      </rPr>
      <t>1)</t>
    </r>
  </si>
  <si>
    <r>
      <t xml:space="preserve">Berechnungs-tage </t>
    </r>
    <r>
      <rPr>
        <vertAlign val="superscript"/>
        <sz val="11"/>
        <color theme="1"/>
        <rFont val="Arial"/>
        <family val="2"/>
      </rPr>
      <t>2</t>
    </r>
    <r>
      <rPr>
        <vertAlign val="superscript"/>
        <sz val="11"/>
        <color indexed="8"/>
        <rFont val="Arial"/>
        <family val="2"/>
      </rPr>
      <t xml:space="preserve">) </t>
    </r>
  </si>
  <si>
    <r>
      <t xml:space="preserve">Anzahl/ Berechnungs-tage </t>
    </r>
    <r>
      <rPr>
        <vertAlign val="superscript"/>
        <sz val="11"/>
        <color theme="1"/>
        <rFont val="Arial"/>
        <family val="2"/>
      </rPr>
      <t>2</t>
    </r>
    <r>
      <rPr>
        <vertAlign val="superscript"/>
        <sz val="11"/>
        <color indexed="8"/>
        <rFont val="Arial"/>
        <family val="2"/>
      </rPr>
      <t xml:space="preserve">) </t>
    </r>
  </si>
  <si>
    <t>Erlösbudget aus lfd. Nr. 29</t>
  </si>
  <si>
    <t>= Summe mit Bewertungsrelationen bewertete Entgelte einschl. lfd. Nr. 25</t>
  </si>
  <si>
    <t>Haupt-IK des KH:</t>
  </si>
  <si>
    <t>Standort-IDs</t>
  </si>
  <si>
    <t>Gesamtbetrag für das Vorjahr (laufende Kalenderjahr) ohne Ausgleiche</t>
  </si>
  <si>
    <t>Ermittlung des veränderten Erlösbudgets nach § 3 Absatz 3 Satz 12 BPflV</t>
  </si>
  <si>
    <t>Gesamtbetrag für den Vereinbarungszeitraum</t>
  </si>
  <si>
    <t>Nur in Forderung des Krankenhauses für den Vereinbarungszeitraum verpflichtend</t>
  </si>
  <si>
    <r>
      <t xml:space="preserve"> davon: vollstationäre Entlassungstage </t>
    </r>
    <r>
      <rPr>
        <vertAlign val="superscript"/>
        <sz val="11"/>
        <rFont val="Arial"/>
        <family val="2"/>
      </rPr>
      <t>1)</t>
    </r>
  </si>
  <si>
    <t>Wirtschafts- und Verwaltungsbedarf</t>
  </si>
  <si>
    <t>Zentrale Verwaltungs- und Gemeinschaftsdienste</t>
  </si>
  <si>
    <r>
      <t xml:space="preserve">Kosten für Personal ohne direktes Beschäftigungsverhältnis des weiteren Personals </t>
    </r>
    <r>
      <rPr>
        <vertAlign val="superscript"/>
        <sz val="11"/>
        <rFont val="Arial"/>
        <family val="2"/>
      </rPr>
      <t>2)</t>
    </r>
  </si>
  <si>
    <t>Zinsen für Betriebsmittelkredite</t>
  </si>
  <si>
    <r>
      <t xml:space="preserve">Sachkosten insgesamt </t>
    </r>
    <r>
      <rPr>
        <vertAlign val="superscript"/>
        <sz val="11"/>
        <rFont val="Arial"/>
        <family val="2"/>
      </rPr>
      <t>3)</t>
    </r>
  </si>
  <si>
    <t>Steuern, Abgaben, Versicherungen</t>
  </si>
  <si>
    <t>Kosten des therapeutischen Personal insgesamt (Nr. 1 bis 8)</t>
  </si>
  <si>
    <t>Berechnungsschritte</t>
  </si>
  <si>
    <r>
      <t xml:space="preserve">Entgelt-
schlüssel nach 
§ 301 SGB V </t>
    </r>
    <r>
      <rPr>
        <vertAlign val="superscript"/>
        <sz val="11"/>
        <color theme="1"/>
        <rFont val="Arial"/>
        <family val="2"/>
      </rPr>
      <t>3)</t>
    </r>
  </si>
  <si>
    <t>Fallzahl</t>
  </si>
  <si>
    <t>Tage</t>
  </si>
  <si>
    <r>
      <t xml:space="preserve">Anzahl </t>
    </r>
    <r>
      <rPr>
        <vertAlign val="superscript"/>
        <sz val="11"/>
        <color theme="1"/>
        <rFont val="Arial"/>
        <family val="2"/>
      </rPr>
      <t>4)</t>
    </r>
  </si>
  <si>
    <r>
      <t xml:space="preserve">+ Überschreitung von lfd.Nr. 17, soweit aufgrund der Ausnahmetatbestände nach § 3 Abs. 3 erforderlich: </t>
    </r>
    <r>
      <rPr>
        <vertAlign val="superscript"/>
        <sz val="12"/>
        <rFont val="Arial"/>
        <family val="2"/>
      </rPr>
      <t>7)</t>
    </r>
    <r>
      <rPr>
        <sz val="12"/>
        <rFont val="Arial"/>
        <family val="2"/>
      </rPr>
      <t xml:space="preserve">  </t>
    </r>
  </si>
  <si>
    <t>Genesungsbegleiter</t>
  </si>
  <si>
    <t>L1</t>
  </si>
  <si>
    <t>A1 Angaben zum Krankenhaus</t>
  </si>
  <si>
    <t>A1</t>
  </si>
  <si>
    <t>k.A.</t>
  </si>
  <si>
    <t>Durchschn. Wert 
je VK in Euro</t>
  </si>
  <si>
    <t xml:space="preserve">Summe der  Bewertungs-relationen
(Sp. 2 x Sp. 3) </t>
  </si>
  <si>
    <t>Erlös-
summe
(Sp. 4 x 5)</t>
  </si>
  <si>
    <r>
      <t xml:space="preserve">Entgeltschlüssel nach 
§ 301 SGB V </t>
    </r>
    <r>
      <rPr>
        <vertAlign val="superscript"/>
        <sz val="11"/>
        <color theme="1"/>
        <rFont val="Arial"/>
        <family val="2"/>
      </rPr>
      <t>3)</t>
    </r>
  </si>
  <si>
    <t>• Überschreitung aufgrund zusätzlicher Leistungen, wenn diese Mehrleistungen aus zusätzlichen Kapazitäten aufgrund der Krankenhausplanung oder des Investitionsprogramms des Landes resultieren oder wenn dies aufgrund von Veränderungen der medizinischen Leistungsstruktur oder der Fallzahlen erforderlich ist</t>
  </si>
  <si>
    <t>Planbetten / Planplätze</t>
  </si>
  <si>
    <t>Nutzungsgrad der Planbetten / Planplätze</t>
  </si>
  <si>
    <t>Lebensmittel und bezogene Leistungen</t>
  </si>
  <si>
    <t>Gesamt (Summe Nr. 1 bis 8)</t>
  </si>
  <si>
    <t>Vereinbarung Vorjahr</t>
  </si>
  <si>
    <t>Forderung</t>
  </si>
  <si>
    <t>Vereinbarung</t>
  </si>
  <si>
    <t>Ermittlung des berichtigten Gesamtbetrages</t>
  </si>
  <si>
    <t>= berichtigter Gesamtbetrag</t>
  </si>
  <si>
    <t>Ist-Daten</t>
  </si>
  <si>
    <t>Sachkosten</t>
  </si>
  <si>
    <t>Einzelblatt:</t>
  </si>
  <si>
    <t xml:space="preserve"> </t>
  </si>
  <si>
    <t>Excel-Arbeitsmappe zur Aufstellung der Entgelte und Budgetermittlung (AEB-Psych)</t>
  </si>
  <si>
    <t>im PEPP Vergütungssystem nach § 17d des Krankenhausfinanzierungsgesetz (KHG)</t>
  </si>
  <si>
    <t>Arbeitsblatt</t>
  </si>
  <si>
    <t>Inhalt</t>
  </si>
  <si>
    <t>E1.1 VVJ</t>
  </si>
  <si>
    <t>E1.1 VJ</t>
  </si>
  <si>
    <t>E1.1 F</t>
  </si>
  <si>
    <t>E1.1 V</t>
  </si>
  <si>
    <t>E1.2 VVJ</t>
  </si>
  <si>
    <t>E1.2 VJ</t>
  </si>
  <si>
    <t>E1.2 VJÜ</t>
  </si>
  <si>
    <t>E1.2 F</t>
  </si>
  <si>
    <t>E1.2 V</t>
  </si>
  <si>
    <t>E2 VVJ</t>
  </si>
  <si>
    <t>E2 VJ</t>
  </si>
  <si>
    <t>E2 F</t>
  </si>
  <si>
    <t>E2 V</t>
  </si>
  <si>
    <t>E1.1 ÜLVVJ</t>
  </si>
  <si>
    <t>E1.1 ÜLVVJÜ</t>
  </si>
  <si>
    <t>E1.1 ÜLVJ</t>
  </si>
  <si>
    <t>E1.1 ÜLVJÜ</t>
  </si>
  <si>
    <t>E1.1 VJÜ</t>
  </si>
  <si>
    <t>E1.2 ÜLVVJ</t>
  </si>
  <si>
    <t>E1.2 ÜLVVJÜ</t>
  </si>
  <si>
    <t>E1.2 ÜLVJ</t>
  </si>
  <si>
    <t>E1.2 ÜLVJÜ</t>
  </si>
  <si>
    <t>E3.1.1 VVJ</t>
  </si>
  <si>
    <t>E3.1.1 VJ</t>
  </si>
  <si>
    <t>E3.1.1 F</t>
  </si>
  <si>
    <t>E3.1.1 V</t>
  </si>
  <si>
    <t>E3.1.2 VVJ</t>
  </si>
  <si>
    <t>E3.1.2 VJ</t>
  </si>
  <si>
    <t>E3.1.2 F</t>
  </si>
  <si>
    <t>E3.1.2 V</t>
  </si>
  <si>
    <t>E3.1.3 VVJ</t>
  </si>
  <si>
    <t>E3.1.3 VJ</t>
  </si>
  <si>
    <t>E3.1.3 F</t>
  </si>
  <si>
    <t>E3.1.3 V</t>
  </si>
  <si>
    <t>E3.1.4 VVJ</t>
  </si>
  <si>
    <t>E3.1.4 VJ</t>
  </si>
  <si>
    <t>E3.1.4 F</t>
  </si>
  <si>
    <t>E3.1.4 V</t>
  </si>
  <si>
    <t>E3.2.1 VVJ</t>
  </si>
  <si>
    <t>E3.2.1 VJ</t>
  </si>
  <si>
    <t>E3.2.1 F</t>
  </si>
  <si>
    <t>E3.2.1 V</t>
  </si>
  <si>
    <t>E3.2.4 VVJ</t>
  </si>
  <si>
    <t>E3.2.4 VJ</t>
  </si>
  <si>
    <t>E3.2.4 F</t>
  </si>
  <si>
    <t>E3.2.4 V</t>
  </si>
  <si>
    <t>E3.3.1 VVJ</t>
  </si>
  <si>
    <t>E3.3.1 VJ</t>
  </si>
  <si>
    <t>E3.3.1 F</t>
  </si>
  <si>
    <t>E3.3.1 V</t>
  </si>
  <si>
    <t>E3.3.2 VVJ</t>
  </si>
  <si>
    <t>E3.3.2 VJ</t>
  </si>
  <si>
    <t>E3.3.2 F</t>
  </si>
  <si>
    <t>E3.3.2 V</t>
  </si>
  <si>
    <t>E3.3.3 VVJ</t>
  </si>
  <si>
    <t>E3.3.3 VJ</t>
  </si>
  <si>
    <t>E3.3.3 F</t>
  </si>
  <si>
    <t>E3.3.3 V</t>
  </si>
  <si>
    <t>E3.3.4 VVJ</t>
  </si>
  <si>
    <t>E3.3.4 VJ</t>
  </si>
  <si>
    <t>E3.3.4 F</t>
  </si>
  <si>
    <t>E3.3.4 V</t>
  </si>
  <si>
    <t>E3.4 VVJ</t>
  </si>
  <si>
    <t>E3.4 VJ</t>
  </si>
  <si>
    <t>E3.4 F</t>
  </si>
  <si>
    <t>E3.4 V</t>
  </si>
  <si>
    <t>B2 VJV</t>
  </si>
  <si>
    <t>B2 F</t>
  </si>
  <si>
    <t>B2 V</t>
  </si>
  <si>
    <t>B2</t>
  </si>
  <si>
    <t>L1 I</t>
  </si>
  <si>
    <t>L1 VJV</t>
  </si>
  <si>
    <t>L1 F</t>
  </si>
  <si>
    <t>L1 V</t>
  </si>
  <si>
    <t>L2 FA1 I</t>
  </si>
  <si>
    <t>L2 FA1 VJV</t>
  </si>
  <si>
    <t>L2 FA1 F</t>
  </si>
  <si>
    <t>L2 FA1 V</t>
  </si>
  <si>
    <t>L2 FA1</t>
  </si>
  <si>
    <t>L2 FA2 I</t>
  </si>
  <si>
    <t>L2 FA2 VJV</t>
  </si>
  <si>
    <t>L2 FA2 F</t>
  </si>
  <si>
    <t>L2 FA2 V</t>
  </si>
  <si>
    <t>L2 FA2</t>
  </si>
  <si>
    <t>L2 FA3 I</t>
  </si>
  <si>
    <t>L2 FA3 VJV</t>
  </si>
  <si>
    <t>L2 FA3 F</t>
  </si>
  <si>
    <t>L2 FA3 V</t>
  </si>
  <si>
    <t>L2 FA3</t>
  </si>
  <si>
    <t>L2 FA4 I</t>
  </si>
  <si>
    <t>L2 FA4 VJV</t>
  </si>
  <si>
    <t>L2 FA4 F</t>
  </si>
  <si>
    <t>L2 FA4 V</t>
  </si>
  <si>
    <t>L2 FA4</t>
  </si>
  <si>
    <t>K1 KH F</t>
  </si>
  <si>
    <t>K1 KH V</t>
  </si>
  <si>
    <t>K1 KH</t>
  </si>
  <si>
    <t>K2 FA1 VJV</t>
  </si>
  <si>
    <t>K2 FA1 F</t>
  </si>
  <si>
    <t>K2 FA1 V</t>
  </si>
  <si>
    <t>K2 FA1</t>
  </si>
  <si>
    <t>K2 FA2 VJV</t>
  </si>
  <si>
    <t>K2 FA2 F</t>
  </si>
  <si>
    <t>K2 FA2 V</t>
  </si>
  <si>
    <t>K2 FA2</t>
  </si>
  <si>
    <t>K2 FA3 VJV</t>
  </si>
  <si>
    <t>K2 FA3 F</t>
  </si>
  <si>
    <t>K2 FA3 V</t>
  </si>
  <si>
    <t>K2 FA3</t>
  </si>
  <si>
    <t>K2 FA4 VJV</t>
  </si>
  <si>
    <t>K2 FA4 F</t>
  </si>
  <si>
    <t>K2 FA4 V</t>
  </si>
  <si>
    <t>K2 FA4</t>
  </si>
  <si>
    <t>P1 KH VJV</t>
  </si>
  <si>
    <t>P1 KH F</t>
  </si>
  <si>
    <t>P1 KH V</t>
  </si>
  <si>
    <t>P2 FA1 VJV</t>
  </si>
  <si>
    <t>P2 FA1 F</t>
  </si>
  <si>
    <t>P2 FA1 V</t>
  </si>
  <si>
    <t>P2 FA2 VJV</t>
  </si>
  <si>
    <t>P2 FA2 F</t>
  </si>
  <si>
    <t>P2 FA2 V</t>
  </si>
  <si>
    <t>P2 FA3 VJV</t>
  </si>
  <si>
    <t>P2 FA3 F</t>
  </si>
  <si>
    <t>P2 FA3 V</t>
  </si>
  <si>
    <t>P2 FA4 VJV</t>
  </si>
  <si>
    <t>P2 FA4 F</t>
  </si>
  <si>
    <t>Nr.</t>
  </si>
  <si>
    <t>L1 Belegungsdaten des Krankenhauses
Ist-Daten</t>
  </si>
  <si>
    <t>Ist-Daten
Fachabteilung:</t>
  </si>
  <si>
    <t>L1 Belegungsdaten des Krankenhauses
Zusammenschau</t>
  </si>
  <si>
    <t>Zusammenschau
Fachabteilung:</t>
  </si>
  <si>
    <t>K1 Kostenaufstellung des Krankenhauses
Zusammenschau</t>
  </si>
  <si>
    <t>K1 KH VJV</t>
  </si>
  <si>
    <t>P2 FA4 V</t>
  </si>
  <si>
    <t xml:space="preserve">   </t>
  </si>
  <si>
    <t>Anlage 1a+2a</t>
  </si>
  <si>
    <t>PEPP-Entgeltkatalog</t>
  </si>
  <si>
    <t>Bewertungsrelationen bei vollstationärer und teilstationärer Versorgung</t>
  </si>
  <si>
    <t>Bezeichnung</t>
  </si>
  <si>
    <t>Anzahl Berechnungstage / Vergütungsklasse</t>
  </si>
  <si>
    <t>Prä-Strukturkategorie</t>
  </si>
  <si>
    <t>P002Z</t>
  </si>
  <si>
    <t>P003A</t>
  </si>
  <si>
    <t>P003B</t>
  </si>
  <si>
    <t>P003C</t>
  </si>
  <si>
    <t>Strukturkategorie Psychiatrie, vollstationär</t>
  </si>
  <si>
    <t>PA01A</t>
  </si>
  <si>
    <t>Intelligenzstörungen, tief greifende Entwicklungsstörungen, Ticstörungen und andere Störungen mit Beginn in der Kindheit und Jugend, mit komplizierender Konstellation</t>
  </si>
  <si>
    <t>PA01B</t>
  </si>
  <si>
    <t>Intelligenzstörungen, tief greifende Entwicklungsstörungen, Ticstörungen und andere Störungen mit Beginn in der Kindheit und Jugend, ohne komplizierende Konstellation</t>
  </si>
  <si>
    <t>PA02A</t>
  </si>
  <si>
    <t>PA02B</t>
  </si>
  <si>
    <t>Psychische und Verhaltensstörungen durch psychotrope Substanzen, mit komplizierender Konstellation oder mit multiplem Substanzmissbrauch bei Opiat- oder Kokainkonsum oder mit hoher Therapieintensität oder mit Mutter/Vater-Kind-Setting</t>
  </si>
  <si>
    <t>PA02C</t>
  </si>
  <si>
    <t>PA02D</t>
  </si>
  <si>
    <t>Psychische und Verhaltensstörungen durch psychotrope Substanzen, Alter &lt; 65 Jahre, ohne komplizierende Konstellation, ohne Heroinkonsum oder intravenösen Gebrauch sonstiger Substanzen, ohne Qualifizierten Entzug ab mehr als 14 Behandlungstagen</t>
  </si>
  <si>
    <t>PA03A</t>
  </si>
  <si>
    <t>Schizophrenie, schizotype und wahnhafte Störungen oder andere psychotische Störungen, Alter &gt; 64 Jahre oder mit komplizierender Konstellation oder mit hoher Therapieintensität oder mit Mutter/Vater-Kind-Setting</t>
  </si>
  <si>
    <t>PA03B</t>
  </si>
  <si>
    <t>Schizophrenie, schizotype und wahnhafte Störungen oder andere psychotische Störungen, Alter &lt; 65 Jahre, ohne komplizierende Konstellation</t>
  </si>
  <si>
    <t>PA04A</t>
  </si>
  <si>
    <t>Affektive, neurotische, Belastungs-, somatoforme und Schlafstörungen, Alter &gt; 84 Jahre oder mit komplizierender Diagnose und Alter &gt; 64 Jahre, oder mit komplizierender Konstellation oder mit hoher Therapieintensität</t>
  </si>
  <si>
    <t>PA04B</t>
  </si>
  <si>
    <t>PA04C</t>
  </si>
  <si>
    <t>PA14A</t>
  </si>
  <si>
    <t>Persönlichkeits- und Verhaltensstörungen, Essstörungen und andere Störungen, Alter &gt; 64 Jahre oder mit komplizierender Konstellation oder mit hoher Therapieintensität</t>
  </si>
  <si>
    <t>PA14B</t>
  </si>
  <si>
    <t>Persönlichkeits- und Verhaltensstörungen, Essstörungen und andere Störungen, Alter &lt; 65 Jahre, ohne komplizierende Konstellation</t>
  </si>
  <si>
    <t>PA15A</t>
  </si>
  <si>
    <t>Organische Störungen, amnestisches Syndrom, Alzheimer-Krankheit und sonstige degenerative Krankheiten des Nervensystems, mit komplizierender Konstellation oder mit hoher Therapieintensität oder 
1:1-Betreuung mit erhöhtem Aufwand</t>
  </si>
  <si>
    <t>PA15B</t>
  </si>
  <si>
    <t>Organische Störungen, amnestisches Syndrom, Alzheimer-Krankheit und sonstige degenerative Krankheiten des Nervensystems, mit bestimmten Demenzerkrankungen oder mit komplizierender Konstellation oder Alter &gt; 84 Jahre</t>
  </si>
  <si>
    <t>PA15C</t>
  </si>
  <si>
    <t>Organische Störungen, amnestisches Syndrom, Alzheimer-Krankheit und sonstige degenerative Krankheiten des Nervensystems, Alter &lt; 85 Jahre, ohne bestimmte Demenzerkrankungen, ohne komplizierende Konstellation</t>
  </si>
  <si>
    <t>Strukturkategorie Kinder- und Jugendpsychiatrie, vollstationär</t>
  </si>
  <si>
    <t>PK01Z</t>
  </si>
  <si>
    <t>Intelligenzstörungen, tief greifende Entwicklungsstörungen, Ticstörungen und andere Störungen mit Beginn in der Kindheit und Jugend</t>
  </si>
  <si>
    <t>PK02Z</t>
  </si>
  <si>
    <t>Psychische und Verhaltensstörungen durch psychotrope Substanzen</t>
  </si>
  <si>
    <t>PK03Z</t>
  </si>
  <si>
    <t>Schizophrenie, schizotype und wahnhafte Störungen oder andere psychotische Störungen</t>
  </si>
  <si>
    <t>PK04A</t>
  </si>
  <si>
    <t>Affektive, neurotische, Belastungs-, somatoforme und Schlafstörungen, mit komplizierender Nebendiagnose oder mit erhöhtem Betreuungsaufwand</t>
  </si>
  <si>
    <t>PK04B</t>
  </si>
  <si>
    <t>Affektive, neurotische, Belastungs-, somatoforme und Schlafstörungen, ohne komplizierende Nebendiagnose, ohne erhöhten Betreuungsaufwand</t>
  </si>
  <si>
    <t>PK10Z</t>
  </si>
  <si>
    <t>Ess- und Fütterstörungen</t>
  </si>
  <si>
    <t>PK14A</t>
  </si>
  <si>
    <t>Verhaltensstörungen mit Beginn in der Kindheit und Jugend, Persönlichkeits- und Verhaltensstörungen oder andere Störungen, 
Alter &lt; 8 Jahre oder mit komplizierender Nebendiagnose oder mit erhöhtem Betreuungsaufwand</t>
  </si>
  <si>
    <t>PK14B</t>
  </si>
  <si>
    <t>Verhaltensstörungen mit Beginn in der Kindheit und Jugend, Persönlichkeits- und Verhaltensstörungen oder andere Störungen, 
Alter 8-13 Jahre, ohne komplizierende Nebendiagnose, ohne erhöhten Betreuungsaufwand</t>
  </si>
  <si>
    <t>PK14C</t>
  </si>
  <si>
    <t>Verhaltensstörungen mit Beginn in der Kindheit und Jugend, Persönlichkeits- und Verhaltensstörungen oder andere Störungen, 
Alter &gt; 13 Jahre, ohne komplizierende Nebendiagnose, ohne erhöhten Betreuungsaufwand</t>
  </si>
  <si>
    <t>Strukturkategorie Psychosomatik, vollstationär</t>
  </si>
  <si>
    <t>PP04A</t>
  </si>
  <si>
    <t>Affektive, neurotische, Belastungs-, somatoforme und Schlafstörungen, Alter &gt; 64 Jahre oder mit komplizierender Konstellation oder mit hoher Therapieintensität oder mit Mutter/Vater-Kind-Setting</t>
  </si>
  <si>
    <t>PP04B</t>
  </si>
  <si>
    <t>Affektive, neurotische, Belastungs-, somatoforme und Schlafstörungen, Alter &lt; 65 Jahre, ohne komplizierende Konstellation, ohne hohe Therapieintensität, ohne Mutter/Vater-Kind-Setting</t>
  </si>
  <si>
    <t>PP10A</t>
  </si>
  <si>
    <t>Anorexia nervosa oder Ess- und Fütterstörungen mit komplizierender Konstellation oder mit hoher Therapieintensität</t>
  </si>
  <si>
    <t>PP10B</t>
  </si>
  <si>
    <t>Ess- und Fütterstörungen außer bei Anorexia nervosa, ohne komplizierende Konstellation, ohne hohe Therapieintensität</t>
  </si>
  <si>
    <t>PP14Z</t>
  </si>
  <si>
    <t>Persönlichkeits- und Verhaltensstörungen oder andere Störungen</t>
  </si>
  <si>
    <t>Fehler-PEPP und sonstige PEPP</t>
  </si>
  <si>
    <t>PF01Z</t>
  </si>
  <si>
    <t>Fehlkodierung bei erhöhtem Betreuungsaufwand bei Erwachsenen, 
1:1-Betreuung, Kleinstgruppe und Krisenintervention</t>
  </si>
  <si>
    <t>PF02Z</t>
  </si>
  <si>
    <t>Fehlkodierung bei psychosomatisch-psychotherapeutischer Komplexbehandlung bei Erwachsenen</t>
  </si>
  <si>
    <t>PF03Z</t>
  </si>
  <si>
    <t>Fehlkodierung bei Einzel- und Kleinstgruppenbetreuung und Krisenintervention bei Kindern und Jugendlichen</t>
  </si>
  <si>
    <t>PF04Z</t>
  </si>
  <si>
    <t>Fehlkodierung der Behandlung bei psychischen und psychosomatischen Störungen mit unzulässiger Erfassung mehrerer Therapieeinheitenkodes am gleichen Tag</t>
  </si>
  <si>
    <t>PF96Z</t>
  </si>
  <si>
    <t>Nicht gruppierbar</t>
  </si>
  <si>
    <t>Strukturkategorie Psychiatrie, teilstationär</t>
  </si>
  <si>
    <t>TA02Z</t>
  </si>
  <si>
    <t>TA15Z</t>
  </si>
  <si>
    <t>Organische Störungen, amnestisches Syndrom, Alzheimer-Krankheit und sonstige degenerative Krankheiten des Nervensystems</t>
  </si>
  <si>
    <t>TA19Z</t>
  </si>
  <si>
    <t>Psychotische, affektive, neurotische, Belastungs-, somatoforme, Schlaf-, Persönlichkeits- und Verhaltensstörungen oder andere Störungen, 
Alter &gt; 64 Jahre oder mit komplizierender Diagnose</t>
  </si>
  <si>
    <t>TA20Z</t>
  </si>
  <si>
    <t>Psychotische, affektive, neurotische, Belastungs-, somatoforme, Schlaf-, Persönlichkeits- und Verhaltensstörungen oder andere Störungen, 
Alter &lt; 65 Jahre, ohne komplizierende Diagnose</t>
  </si>
  <si>
    <t>Strukturkategorie Kinder- und Jugendpsychiatrie, teilstationär</t>
  </si>
  <si>
    <t>TK04Z</t>
  </si>
  <si>
    <t>Affektive, neurotische, Belastungs-, somatoforme und Schlafstörungen ohne komplizierende Nebendiagnose</t>
  </si>
  <si>
    <t>TK14Z</t>
  </si>
  <si>
    <t>Affektive, neurotische, Belastungs-, somatoforme und Schlafstörungen mit komplizierender Nebendiagnose oder Verhaltensstörungen mit Beginn in der Kindheit und Jugend, Persönlichkeits- und Verhaltensstörungen oder andere Störungen</t>
  </si>
  <si>
    <t>Strukturkategorie Psychosomatik, teilstationär</t>
  </si>
  <si>
    <t>TP20Z</t>
  </si>
  <si>
    <t>Psychosomatische oder psychiatrische Störungen</t>
  </si>
  <si>
    <t>Anlage 3</t>
  </si>
  <si>
    <t>Zusatzentgelte-Katalog - bewertete Entgelte</t>
  </si>
  <si>
    <t>ZP</t>
  </si>
  <si>
    <r>
      <t>ZP</t>
    </r>
    <r>
      <rPr>
        <b/>
        <vertAlign val="subscript"/>
        <sz val="10"/>
        <rFont val="Arial"/>
        <family val="2"/>
      </rPr>
      <t>D</t>
    </r>
  </si>
  <si>
    <t>Betrag</t>
  </si>
  <si>
    <t>OPS-Text</t>
  </si>
  <si>
    <t>ZP01</t>
  </si>
  <si>
    <t>Gabe von Gemcitabin, parenteral</t>
  </si>
  <si>
    <t/>
  </si>
  <si>
    <t>Applikation von Medikamenten, Liste 1: Gemcitabin, parenteral</t>
  </si>
  <si>
    <t>ZP01.10</t>
  </si>
  <si>
    <t>6-001.19</t>
  </si>
  <si>
    <t>19,0 g bis unter 22,0 g</t>
  </si>
  <si>
    <t>ZP01.11</t>
  </si>
  <si>
    <t>6-001.1a</t>
  </si>
  <si>
    <t>22,0 g bis unter 25,0 g</t>
  </si>
  <si>
    <t>ZP01.12</t>
  </si>
  <si>
    <t>6-001.1b</t>
  </si>
  <si>
    <t>25,0 g bis unter 28,0 g</t>
  </si>
  <si>
    <t>ZP01.13</t>
  </si>
  <si>
    <t>6-001.1c</t>
  </si>
  <si>
    <t>28,0 g bis unter 31,0 g</t>
  </si>
  <si>
    <t>ZP01.14</t>
  </si>
  <si>
    <t>6-001.1d</t>
  </si>
  <si>
    <t>31,0 g bis unter 34,0 g</t>
  </si>
  <si>
    <t>ZP01.15</t>
  </si>
  <si>
    <t>6-001.1e</t>
  </si>
  <si>
    <t>ZP02</t>
  </si>
  <si>
    <t>Gabe von Irinotecan, parenteral</t>
  </si>
  <si>
    <t>Applikation von Medikamenten, Liste 1: Irinotecan, parenteral</t>
  </si>
  <si>
    <t>ZP02.14</t>
  </si>
  <si>
    <t>6-001.3d</t>
  </si>
  <si>
    <t>2.000 mg bis unter 2.200 mg</t>
  </si>
  <si>
    <t>ZP02.15</t>
  </si>
  <si>
    <t>6-001.3e</t>
  </si>
  <si>
    <t>2.200 mg bis unter 2.400 mg</t>
  </si>
  <si>
    <t>ZP02.16</t>
  </si>
  <si>
    <t>6-001.3f</t>
  </si>
  <si>
    <t>2.400 mg bis unter 2.600 mg</t>
  </si>
  <si>
    <t>ZP02.17</t>
  </si>
  <si>
    <t>6-001.3g</t>
  </si>
  <si>
    <t>2.600 mg bis unter 2.800 mg</t>
  </si>
  <si>
    <t>ZP02.18</t>
  </si>
  <si>
    <t>6-001.3h</t>
  </si>
  <si>
    <t>2.800 mg bis unter 3.000 mg</t>
  </si>
  <si>
    <t>ZP02.19</t>
  </si>
  <si>
    <t>6-001.3j</t>
  </si>
  <si>
    <t>ZP04</t>
  </si>
  <si>
    <t>Gabe von Prothrombin-komplex, parenteral</t>
  </si>
  <si>
    <t>Transfusion von Plasma und anderen Plasmabestandteilen und gentechnisch hergestellten Plasmaproteinen: Prothrombinkomplex</t>
  </si>
  <si>
    <t>ZP04.02</t>
  </si>
  <si>
    <t>8-812.53</t>
  </si>
  <si>
    <t>3.500 IE bis unter 4.500 IE</t>
  </si>
  <si>
    <t>ZP04.03</t>
  </si>
  <si>
    <t>8-812.54</t>
  </si>
  <si>
    <t>4.500 IE bis unter 5.500 IE</t>
  </si>
  <si>
    <t>ZP04.04</t>
  </si>
  <si>
    <t>8-812.55</t>
  </si>
  <si>
    <t>5.500 IE bis unter 6.500 IE</t>
  </si>
  <si>
    <t>ZP04.05</t>
  </si>
  <si>
    <t>8-812.56</t>
  </si>
  <si>
    <t>6.500 IE bis unter 7.500 IE</t>
  </si>
  <si>
    <t>ZP04.06</t>
  </si>
  <si>
    <t>8-812.57</t>
  </si>
  <si>
    <t>7.500 IE bis unter 8.500 IE</t>
  </si>
  <si>
    <t>ZP04.07</t>
  </si>
  <si>
    <t>8-812.58</t>
  </si>
  <si>
    <t>8.500 IE bis unter 9.500 IE</t>
  </si>
  <si>
    <t>ZP04.08</t>
  </si>
  <si>
    <t>8-812.59</t>
  </si>
  <si>
    <t>9.500 IE bis unter 10.500 IE</t>
  </si>
  <si>
    <t>ZP04.09</t>
  </si>
  <si>
    <t>8-812.5a</t>
  </si>
  <si>
    <t>10.500 IE bis unter 15.500 IE</t>
  </si>
  <si>
    <t>ZP04.10</t>
  </si>
  <si>
    <t>8-812.5b</t>
  </si>
  <si>
    <t>15.500 IE bis unter 20.500 IE</t>
  </si>
  <si>
    <t>ZP04.11</t>
  </si>
  <si>
    <t>8-812.5c</t>
  </si>
  <si>
    <t>20.500 IE bis unter 25.500 IE</t>
  </si>
  <si>
    <t>ZP04.12</t>
  </si>
  <si>
    <t>8-812.5d</t>
  </si>
  <si>
    <t>25.500 IE bis unter 30.500 IE</t>
  </si>
  <si>
    <t>ZP04.13</t>
  </si>
  <si>
    <t>8-812.5f</t>
  </si>
  <si>
    <t>30.500 IE bis unter 40.500 IE</t>
  </si>
  <si>
    <t>8-812.5g</t>
  </si>
  <si>
    <t>40.500 IE bis unter 50.500 IE</t>
  </si>
  <si>
    <t>8-812.5h</t>
  </si>
  <si>
    <t>50.500 IE bis unter 60.500 IE</t>
  </si>
  <si>
    <t>8-812.5j</t>
  </si>
  <si>
    <t>60.500 IE bis unter 80.500 IE</t>
  </si>
  <si>
    <t>8-812.5k</t>
  </si>
  <si>
    <t>80.500 IE bis unter 100.500 IE</t>
  </si>
  <si>
    <t>8-812.5m</t>
  </si>
  <si>
    <t>100.500 IE bis unter 120.500 IE</t>
  </si>
  <si>
    <t>8-812.5n</t>
  </si>
  <si>
    <t>120.500 IE bis unter 140.500 IE</t>
  </si>
  <si>
    <t>8-812.5p</t>
  </si>
  <si>
    <t>140.500 IE bis unter 160.500 IE</t>
  </si>
  <si>
    <t>8-812.5q</t>
  </si>
  <si>
    <t>160.500 IE bis unter 200.500 IE</t>
  </si>
  <si>
    <t>8-812.5r</t>
  </si>
  <si>
    <t>ZP05</t>
  </si>
  <si>
    <t>Gabe von Filgrastim, parenteral</t>
  </si>
  <si>
    <t>Applikation von Medikamenten, Liste 2: Filgrastim, parenteral</t>
  </si>
  <si>
    <t>ZP05.01</t>
  </si>
  <si>
    <t>6-002.10</t>
  </si>
  <si>
    <r>
      <t>70 Mio. IE bis unter 130 Mio. IE</t>
    </r>
    <r>
      <rPr>
        <vertAlign val="superscript"/>
        <sz val="10"/>
        <rFont val="Arial"/>
        <family val="2"/>
      </rPr>
      <t>4)</t>
    </r>
  </si>
  <si>
    <t>ZP05.02</t>
  </si>
  <si>
    <t>6-002.11</t>
  </si>
  <si>
    <r>
      <t>130 Mio. IE bis unter 190 Mio. IE</t>
    </r>
    <r>
      <rPr>
        <vertAlign val="superscript"/>
        <sz val="10"/>
        <rFont val="Arial"/>
        <family val="2"/>
      </rPr>
      <t>4)</t>
    </r>
  </si>
  <si>
    <t>ZP05.03</t>
  </si>
  <si>
    <t>6-002.12</t>
  </si>
  <si>
    <r>
      <t>190 Mio. IE bis unter 250 Mio. IE</t>
    </r>
    <r>
      <rPr>
        <vertAlign val="superscript"/>
        <sz val="10"/>
        <rFont val="Arial"/>
        <family val="2"/>
      </rPr>
      <t>4)</t>
    </r>
  </si>
  <si>
    <t>ZP05.04</t>
  </si>
  <si>
    <t>6-002.13</t>
  </si>
  <si>
    <t>250 Mio. IE bis unter 350 Mio. IE</t>
  </si>
  <si>
    <t>ZP05.05</t>
  </si>
  <si>
    <t>6-002.14</t>
  </si>
  <si>
    <t>350 Mio. IE bis unter 450 Mio. IE</t>
  </si>
  <si>
    <t>ZP05.06</t>
  </si>
  <si>
    <t>6-002.15</t>
  </si>
  <si>
    <t>450 Mio. IE bis unter 550 Mio. IE</t>
  </si>
  <si>
    <t>ZP05.07</t>
  </si>
  <si>
    <t>6-002.16</t>
  </si>
  <si>
    <t>550 Mio. IE bis unter 650 Mio. IE</t>
  </si>
  <si>
    <t>ZP05.08</t>
  </si>
  <si>
    <t>6-002.17</t>
  </si>
  <si>
    <t>650 Mio. IE bis unter 750 Mio. IE</t>
  </si>
  <si>
    <t>ZP05.09</t>
  </si>
  <si>
    <t>6-002.18</t>
  </si>
  <si>
    <t>750 Mio. IE bis unter 850 Mio. IE</t>
  </si>
  <si>
    <t>ZP05.10</t>
  </si>
  <si>
    <t>6-002.19</t>
  </si>
  <si>
    <t>850 Mio. IE bis unter 950 Mio. IE</t>
  </si>
  <si>
    <t>ZP05.11</t>
  </si>
  <si>
    <t>6-002.1a</t>
  </si>
  <si>
    <t>950 Mio. IE bis unter 1.050 Mio. IE</t>
  </si>
  <si>
    <t>ZP05.12</t>
  </si>
  <si>
    <t>6-002.1b</t>
  </si>
  <si>
    <t>1.050 Mio. IE bis unter 1.250 Mio. IE</t>
  </si>
  <si>
    <t>ZP05.13</t>
  </si>
  <si>
    <t>6-002.1c</t>
  </si>
  <si>
    <t>1.250 Mio. IE bis unter 1.450 Mio. IE</t>
  </si>
  <si>
    <t>ZP05.14</t>
  </si>
  <si>
    <t>6-002.1d</t>
  </si>
  <si>
    <t>1.450 Mio. IE bis unter 1.650 Mio. IE</t>
  </si>
  <si>
    <t>ZP05.15</t>
  </si>
  <si>
    <t>6-002.1e</t>
  </si>
  <si>
    <t>1.650 Mio. IE bis unter 1.850 Mio. IE</t>
  </si>
  <si>
    <t>ZP05.16</t>
  </si>
  <si>
    <t>6-002.1f</t>
  </si>
  <si>
    <t>1.850 Mio. IE bis unter 2.050 Mio. IE</t>
  </si>
  <si>
    <t>ZP05.17</t>
  </si>
  <si>
    <t>6-002.1g</t>
  </si>
  <si>
    <t>2.050 Mio. IE bis unter 2.250 Mio. IE</t>
  </si>
  <si>
    <t>ZP05.18</t>
  </si>
  <si>
    <t>6-002.1h</t>
  </si>
  <si>
    <t>2.250 Mio. IE bis unter 2.450 Mio. IE</t>
  </si>
  <si>
    <t>ZP05.19</t>
  </si>
  <si>
    <t>6-002.1j</t>
  </si>
  <si>
    <t>ZP06</t>
  </si>
  <si>
    <t>Gabe von Lenograstim, parenteral</t>
  </si>
  <si>
    <t>Applikation von Medikamenten, Liste 2: Lenograstim, parenteral</t>
  </si>
  <si>
    <t>ZP06.01</t>
  </si>
  <si>
    <t>6-002.20</t>
  </si>
  <si>
    <r>
      <t>75 Mio. IE bis unter 150 Mio. IE</t>
    </r>
    <r>
      <rPr>
        <vertAlign val="superscript"/>
        <sz val="10"/>
        <rFont val="Arial"/>
        <family val="2"/>
      </rPr>
      <t>4)</t>
    </r>
  </si>
  <si>
    <t>ZP06.02</t>
  </si>
  <si>
    <t>6-002.21</t>
  </si>
  <si>
    <r>
      <t>150 Mio. IE bis unter 225 Mio. IE</t>
    </r>
    <r>
      <rPr>
        <vertAlign val="superscript"/>
        <sz val="10"/>
        <rFont val="Arial"/>
        <family val="2"/>
      </rPr>
      <t>4)</t>
    </r>
  </si>
  <si>
    <t>ZP06.03</t>
  </si>
  <si>
    <t>6-002.22</t>
  </si>
  <si>
    <r>
      <t>225 Mio. IE bis unter 300 Mio. IE</t>
    </r>
    <r>
      <rPr>
        <vertAlign val="superscript"/>
        <sz val="10"/>
        <rFont val="Arial"/>
        <family val="2"/>
      </rPr>
      <t>4)</t>
    </r>
  </si>
  <si>
    <t>ZP06.04</t>
  </si>
  <si>
    <t>6-002.23</t>
  </si>
  <si>
    <t>300 Mio. IE bis unter 400 Mio. IE</t>
  </si>
  <si>
    <t>ZP06.05</t>
  </si>
  <si>
    <t>6-002.24</t>
  </si>
  <si>
    <t>400 Mio. IE bis unter 500 Mio. IE</t>
  </si>
  <si>
    <t>ZP06.06</t>
  </si>
  <si>
    <t>6-002.25</t>
  </si>
  <si>
    <t>500 Mio. IE bis unter 600 Mio. IE</t>
  </si>
  <si>
    <t>ZP06.07</t>
  </si>
  <si>
    <t>6-002.26</t>
  </si>
  <si>
    <t>600 Mio. IE bis unter 800 Mio. IE</t>
  </si>
  <si>
    <t>ZP06.08</t>
  </si>
  <si>
    <t>6-002.27</t>
  </si>
  <si>
    <t>800 Mio. IE bis unter 1.000 Mio. IE</t>
  </si>
  <si>
    <t>ZP06.09</t>
  </si>
  <si>
    <t>6-002.28</t>
  </si>
  <si>
    <t>1.000 Mio. IE bis unter 1.200 Mio. IE</t>
  </si>
  <si>
    <t>ZP06.10</t>
  </si>
  <si>
    <t>6-002.29</t>
  </si>
  <si>
    <t>1.200 Mio. IE bis unter 1.400 Mio. IE</t>
  </si>
  <si>
    <t>ZP06.11</t>
  </si>
  <si>
    <t>6-002.2a</t>
  </si>
  <si>
    <t>1.400 Mio. IE bis unter 1.600 Mio. IE</t>
  </si>
  <si>
    <t>ZP06.12</t>
  </si>
  <si>
    <t>6-002.2b</t>
  </si>
  <si>
    <t>1.600 Mio. IE bis unter 1.800 Mio. IE</t>
  </si>
  <si>
    <t>ZP06.13</t>
  </si>
  <si>
    <t>6-002.2c</t>
  </si>
  <si>
    <t>1.800 Mio. IE bis unter 2.000 Mio. IE</t>
  </si>
  <si>
    <t>ZP06.14</t>
  </si>
  <si>
    <t>6-002.2d</t>
  </si>
  <si>
    <t>2.000 Mio. IE bis unter 2.200 Mio. IE</t>
  </si>
  <si>
    <t>ZP06.15</t>
  </si>
  <si>
    <t>6-002.2e</t>
  </si>
  <si>
    <t>2.200 Mio. IE bis unter 2.400 Mio. IE</t>
  </si>
  <si>
    <t>ZP06.16</t>
  </si>
  <si>
    <t>6-002.2f</t>
  </si>
  <si>
    <t>2.400 Mio. IE bis unter 2.600 Mio. IE</t>
  </si>
  <si>
    <t>ZP06.17</t>
  </si>
  <si>
    <t>6-002.2g</t>
  </si>
  <si>
    <t>2.600 Mio. IE bis unter 2.800 Mio. IE</t>
  </si>
  <si>
    <t>ZP06.18</t>
  </si>
  <si>
    <t>6-002.2h</t>
  </si>
  <si>
    <t>2.800 Mio. IE bis unter 3.000 Mio. IE</t>
  </si>
  <si>
    <t>ZP06.19</t>
  </si>
  <si>
    <t>6-002.2j</t>
  </si>
  <si>
    <t>ZP07</t>
  </si>
  <si>
    <t>Gabe von Antithrombin III, parenteral</t>
  </si>
  <si>
    <t>Transfusion von Plasmabestandteilen und gentechnisch hergestellten Plasmaproteinen: Antithrombin III</t>
  </si>
  <si>
    <t>ZP07.01</t>
  </si>
  <si>
    <t>8-810.g1</t>
  </si>
  <si>
    <r>
      <t>2.000 IE bis unter 3.500 IE</t>
    </r>
    <r>
      <rPr>
        <vertAlign val="superscript"/>
        <sz val="10"/>
        <rFont val="Arial"/>
        <family val="2"/>
      </rPr>
      <t>4)</t>
    </r>
  </si>
  <si>
    <t>ZP07.02</t>
  </si>
  <si>
    <t>8-810.g2</t>
  </si>
  <si>
    <r>
      <t>3.500 IE bis unter 5.000 IE</t>
    </r>
    <r>
      <rPr>
        <vertAlign val="superscript"/>
        <sz val="10"/>
        <rFont val="Arial"/>
        <family val="2"/>
      </rPr>
      <t>4)</t>
    </r>
  </si>
  <si>
    <t>ZP07.03</t>
  </si>
  <si>
    <t>8-810.g3</t>
  </si>
  <si>
    <t>ZP07.04</t>
  </si>
  <si>
    <t>8-810.g4</t>
  </si>
  <si>
    <t>7.000 IE bis unter 10.000 IE</t>
  </si>
  <si>
    <t>ZP07.05</t>
  </si>
  <si>
    <t>8-810.g5</t>
  </si>
  <si>
    <t>10.000 IE bis unter 15.000 IE</t>
  </si>
  <si>
    <t>ZP07.06</t>
  </si>
  <si>
    <t>8-810.g6</t>
  </si>
  <si>
    <t>15.000 IE bis unter 20.000 IE</t>
  </si>
  <si>
    <t>ZP07.07</t>
  </si>
  <si>
    <t>8-810.g7</t>
  </si>
  <si>
    <t>20.000 IE bis unter 25.000 IE</t>
  </si>
  <si>
    <t>ZP07.08</t>
  </si>
  <si>
    <t>8-810.g8</t>
  </si>
  <si>
    <t>25.000 IE bis unter 30.000 IE</t>
  </si>
  <si>
    <t>ZP07.09</t>
  </si>
  <si>
    <t>8-810.ga</t>
  </si>
  <si>
    <t>30.000 IE bis unter 40.000 IE</t>
  </si>
  <si>
    <t>ZP07.10</t>
  </si>
  <si>
    <t>8-810.gb</t>
  </si>
  <si>
    <t>40.000 IE bis unter 50.000 IE</t>
  </si>
  <si>
    <t>ZP07.11</t>
  </si>
  <si>
    <t>8-810.gc</t>
  </si>
  <si>
    <t>50.000 IE bis unter 60.000 IE</t>
  </si>
  <si>
    <t>ZP07.12</t>
  </si>
  <si>
    <t>8-810.gd</t>
  </si>
  <si>
    <t>60.000 IE bis unter 70.000 IE</t>
  </si>
  <si>
    <t>ZP07.13</t>
  </si>
  <si>
    <t>8-810.ge</t>
  </si>
  <si>
    <t>70.000 IE bis unter 90.000 IE</t>
  </si>
  <si>
    <t>ZP07.14</t>
  </si>
  <si>
    <t>8-810.gf</t>
  </si>
  <si>
    <t>90.000 IE bis unter 110.000 IE</t>
  </si>
  <si>
    <t>ZP07.15</t>
  </si>
  <si>
    <t>8-810.gg</t>
  </si>
  <si>
    <t>110.000 IE bis unter 130.000 IE</t>
  </si>
  <si>
    <t>ZP07.16</t>
  </si>
  <si>
    <t>8-810.gh</t>
  </si>
  <si>
    <t>130.000 IE bis unter 150.000 IE</t>
  </si>
  <si>
    <t>ZP07.17</t>
  </si>
  <si>
    <t>8-810.gj</t>
  </si>
  <si>
    <t>ZP08</t>
  </si>
  <si>
    <t>Gabe von Aldesleukin, parenteral</t>
  </si>
  <si>
    <t>Applikation von Medikamenten, Liste 1: Aldesleukin, parenteral</t>
  </si>
  <si>
    <t>ZP08.01</t>
  </si>
  <si>
    <t>6-001.80</t>
  </si>
  <si>
    <t>45 Mio. IE bis unter 65 Mio. IE</t>
  </si>
  <si>
    <t>ZP08.02</t>
  </si>
  <si>
    <t>6-001.81</t>
  </si>
  <si>
    <t>65 Mio. IE bis unter 85 Mio. IE</t>
  </si>
  <si>
    <t>ZP08.03</t>
  </si>
  <si>
    <t>6-001.82</t>
  </si>
  <si>
    <t>85 Mio. IE bis unter 105 Mio. IE</t>
  </si>
  <si>
    <t>ZP08.04</t>
  </si>
  <si>
    <t>6-001.83</t>
  </si>
  <si>
    <t>105 Mio. IE bis unter 125 Mio. IE</t>
  </si>
  <si>
    <t>ZP08.05</t>
  </si>
  <si>
    <t>6-001.84</t>
  </si>
  <si>
    <t>125 Mio. IE bis unter 145 Mio. IE</t>
  </si>
  <si>
    <t>ZP08.06</t>
  </si>
  <si>
    <t>6-001.85</t>
  </si>
  <si>
    <t>145 Mio. IE bis unter 165 Mio. IE</t>
  </si>
  <si>
    <t>ZP08.07</t>
  </si>
  <si>
    <t>6-001.86</t>
  </si>
  <si>
    <t>165 Mio. IE bis unter 185 Mio. IE</t>
  </si>
  <si>
    <t>ZP08.08</t>
  </si>
  <si>
    <t>6-001.87</t>
  </si>
  <si>
    <t>185 Mio. IE bis unter 205 Mio. IE</t>
  </si>
  <si>
    <t>ZP08.09</t>
  </si>
  <si>
    <t>6-001.88</t>
  </si>
  <si>
    <t>205 Mio. IE bis unter 245 Mio. IE</t>
  </si>
  <si>
    <t>ZP08.10</t>
  </si>
  <si>
    <t>6-001.89</t>
  </si>
  <si>
    <t>245 Mio. IE bis unter 285 Mio. IE</t>
  </si>
  <si>
    <t>ZP08.11</t>
  </si>
  <si>
    <t>6-001.8a</t>
  </si>
  <si>
    <t>285 Mio. IE bis unter 325 Mio. IE</t>
  </si>
  <si>
    <t>ZP08.12</t>
  </si>
  <si>
    <t>6-001.8b</t>
  </si>
  <si>
    <t>325 Mio. IE bis unter 365 Mio. IE</t>
  </si>
  <si>
    <t>ZP08.13</t>
  </si>
  <si>
    <t>6-001.8c</t>
  </si>
  <si>
    <t>365 Mio. IE bis unter 405 Mio. IE</t>
  </si>
  <si>
    <t>ZP08.14</t>
  </si>
  <si>
    <t>6-001.8d</t>
  </si>
  <si>
    <t>405 Mio. IE bis unter 445 Mio. IE</t>
  </si>
  <si>
    <t>ZP08.15</t>
  </si>
  <si>
    <t>6-001.8e</t>
  </si>
  <si>
    <t>445 Mio. IE bis unter 485 Mio. IE</t>
  </si>
  <si>
    <t>ZP08.16</t>
  </si>
  <si>
    <t>6-001.8f</t>
  </si>
  <si>
    <t>485 Mio. IE bis unter 525 Mio. IE</t>
  </si>
  <si>
    <t>ZP08.17</t>
  </si>
  <si>
    <t>6-001.8g</t>
  </si>
  <si>
    <t>525 Mio. IE bis unter 565 Mio. IE</t>
  </si>
  <si>
    <t>ZP08.18</t>
  </si>
  <si>
    <t>6-001.8h</t>
  </si>
  <si>
    <t>565 Mio. IE bis unter 625 Mio. IE</t>
  </si>
  <si>
    <t>ZP08.19</t>
  </si>
  <si>
    <t>6-001.8j</t>
  </si>
  <si>
    <t>625 Mio. IE bis unter 685 Mio. IE</t>
  </si>
  <si>
    <t>ZP08.20</t>
  </si>
  <si>
    <t>6-001.8k</t>
  </si>
  <si>
    <t>685 Mio. IE bis unter 745 Mio. IE</t>
  </si>
  <si>
    <t>ZP08.21</t>
  </si>
  <si>
    <t>6-001.8m</t>
  </si>
  <si>
    <t>745 Mio. IE bis unter 805 Mio. IE</t>
  </si>
  <si>
    <t>ZP08.22</t>
  </si>
  <si>
    <t>6-001.8n</t>
  </si>
  <si>
    <t>ZP09</t>
  </si>
  <si>
    <t>Gabe von Bortezomib, parenteral</t>
  </si>
  <si>
    <t>Applikation von Medikamenten, Liste 1: Bortezomib, parenteral</t>
  </si>
  <si>
    <t>ZP09.01</t>
  </si>
  <si>
    <t>6-001.90</t>
  </si>
  <si>
    <t>1,5 mg bis unter 2,5 mg</t>
  </si>
  <si>
    <t>ZP09.02</t>
  </si>
  <si>
    <t>6-001.91</t>
  </si>
  <si>
    <t>2,5 mg bis unter 3,5 mg</t>
  </si>
  <si>
    <t>ZP09.03</t>
  </si>
  <si>
    <t>6-001.92</t>
  </si>
  <si>
    <t>3,5 mg bis unter 4,5 mg</t>
  </si>
  <si>
    <t>ZP09.04</t>
  </si>
  <si>
    <t>6-001.93</t>
  </si>
  <si>
    <t>4,5 mg bis unter 5,5 mg</t>
  </si>
  <si>
    <t>ZP09.05</t>
  </si>
  <si>
    <t>6-001.94</t>
  </si>
  <si>
    <t>5,5 mg bis unter 6,5 mg</t>
  </si>
  <si>
    <t>ZP09.06</t>
  </si>
  <si>
    <t>6-001.95</t>
  </si>
  <si>
    <t>6,5 mg bis unter 7,5 mg</t>
  </si>
  <si>
    <t>ZP09.07</t>
  </si>
  <si>
    <t>6-001.96</t>
  </si>
  <si>
    <t>7,5 mg bis unter 8,5 mg</t>
  </si>
  <si>
    <t>ZP09.08</t>
  </si>
  <si>
    <t>6-001.97</t>
  </si>
  <si>
    <t>8,5 mg bis unter 9,5 mg</t>
  </si>
  <si>
    <t>ZP09.09</t>
  </si>
  <si>
    <t>6-001.98</t>
  </si>
  <si>
    <t>9,5 mg bis unter 10,5 mg</t>
  </si>
  <si>
    <t>ZP09.10</t>
  </si>
  <si>
    <t>6-001.99</t>
  </si>
  <si>
    <t>10,5 mg bis unter 11,5 mg</t>
  </si>
  <si>
    <t>ZP09.11</t>
  </si>
  <si>
    <t>6-001.9a</t>
  </si>
  <si>
    <t>11,5 mg bis unter 13,5 mg</t>
  </si>
  <si>
    <t>ZP09.12</t>
  </si>
  <si>
    <t>6-001.9b</t>
  </si>
  <si>
    <t>13,5 mg bis unter 15,5 mg</t>
  </si>
  <si>
    <t>ZP09.13</t>
  </si>
  <si>
    <t>6-001.9c</t>
  </si>
  <si>
    <t>15,5 mg bis unter 17,5 mg</t>
  </si>
  <si>
    <t>ZP09.14</t>
  </si>
  <si>
    <t>6-001.9d</t>
  </si>
  <si>
    <t>17,5 mg bis unter 19,5 mg</t>
  </si>
  <si>
    <t>ZP09.15</t>
  </si>
  <si>
    <t>6-001.9e</t>
  </si>
  <si>
    <t>19,5 mg bis unter 21,5 mg</t>
  </si>
  <si>
    <t>ZP09.16</t>
  </si>
  <si>
    <t>6-001.9f</t>
  </si>
  <si>
    <t>21,5 mg bis unter 23,5 mg</t>
  </si>
  <si>
    <t>ZP09.17</t>
  </si>
  <si>
    <t>6-001.9g</t>
  </si>
  <si>
    <t>23,5 mg bis unter 25,5 mg</t>
  </si>
  <si>
    <t>ZP09.18</t>
  </si>
  <si>
    <t>6-001.9h</t>
  </si>
  <si>
    <t>25,5 mg bis unter 27,5 mg</t>
  </si>
  <si>
    <t>ZP09.19</t>
  </si>
  <si>
    <t>6-001.9j</t>
  </si>
  <si>
    <t>27,5 mg bis unter 29,5 mg</t>
  </si>
  <si>
    <t>ZP09.20</t>
  </si>
  <si>
    <t>6-001.9k</t>
  </si>
  <si>
    <t>ZP10</t>
  </si>
  <si>
    <t>Gabe von Cetuximab, parenteral</t>
  </si>
  <si>
    <t>Applikation von Medikamenten, Liste 1: Cetuximab, parenteral</t>
  </si>
  <si>
    <t>ZP10.01</t>
  </si>
  <si>
    <t>6-001.a0</t>
  </si>
  <si>
    <t>250 mg bis unter 350 mg</t>
  </si>
  <si>
    <t>ZP10.02</t>
  </si>
  <si>
    <t>6-001.a1</t>
  </si>
  <si>
    <t>350 mg bis unter 450 mg</t>
  </si>
  <si>
    <t>ZP10.03</t>
  </si>
  <si>
    <t>6-001.a2</t>
  </si>
  <si>
    <t>450 mg bis unter 550 mg</t>
  </si>
  <si>
    <t>ZP10.04</t>
  </si>
  <si>
    <t>6-001.a3</t>
  </si>
  <si>
    <t>550 mg bis unter 650 mg</t>
  </si>
  <si>
    <t>ZP10.05</t>
  </si>
  <si>
    <t>6-001.a4</t>
  </si>
  <si>
    <t>650 mg bis unter 750 mg</t>
  </si>
  <si>
    <t>ZP10.06</t>
  </si>
  <si>
    <t>6-001.a5</t>
  </si>
  <si>
    <t>750 mg bis unter 850 mg</t>
  </si>
  <si>
    <t>ZP10.07</t>
  </si>
  <si>
    <t>6-001.a6</t>
  </si>
  <si>
    <t>850 mg bis unter 1.050 mg</t>
  </si>
  <si>
    <t>ZP10.08</t>
  </si>
  <si>
    <t>6-001.a7</t>
  </si>
  <si>
    <t>1.050 mg bis unter 1.250 mg</t>
  </si>
  <si>
    <t>ZP10.09</t>
  </si>
  <si>
    <t>6-001.a8</t>
  </si>
  <si>
    <t>1.250 mg bis unter 1.450 mg</t>
  </si>
  <si>
    <t>ZP10.10</t>
  </si>
  <si>
    <t>6-001.a9</t>
  </si>
  <si>
    <t>1.450 mg bis unter 1.650 mg</t>
  </si>
  <si>
    <t>ZP10.11</t>
  </si>
  <si>
    <t>6-001.aa</t>
  </si>
  <si>
    <t>1.650 mg bis unter 1.850 mg</t>
  </si>
  <si>
    <t>ZP10.12</t>
  </si>
  <si>
    <t>6-001.ab</t>
  </si>
  <si>
    <t>1.850 mg bis unter 2.150 mg</t>
  </si>
  <si>
    <t>ZP10.13</t>
  </si>
  <si>
    <t>6-001.ac</t>
  </si>
  <si>
    <t>2.150 mg bis unter 2.450 mg</t>
  </si>
  <si>
    <t>ZP10.14</t>
  </si>
  <si>
    <t>6-001.ad</t>
  </si>
  <si>
    <t>2.450 mg bis unter 2.750 mg</t>
  </si>
  <si>
    <t>ZP10.15</t>
  </si>
  <si>
    <t>6-001.ae</t>
  </si>
  <si>
    <t>2.750 mg bis unter 3.050 mg</t>
  </si>
  <si>
    <t>ZP10.16</t>
  </si>
  <si>
    <t>6-001.af</t>
  </si>
  <si>
    <t>3.050 mg bis unter 3.350 mg</t>
  </si>
  <si>
    <t>ZP10.17</t>
  </si>
  <si>
    <t>ZP10.18</t>
  </si>
  <si>
    <t>6-001.ah</t>
  </si>
  <si>
    <t>3.350 mg bis unter 3.950 mg</t>
  </si>
  <si>
    <t>ZP10.19</t>
  </si>
  <si>
    <t>6-001.aj</t>
  </si>
  <si>
    <t>3.950 mg bis unter 4.550 mg</t>
  </si>
  <si>
    <t>ZP10.20</t>
  </si>
  <si>
    <t>6-001.ak</t>
  </si>
  <si>
    <t>ZP11</t>
  </si>
  <si>
    <t>Gabe von Human-Immunglobulin, spezifisch gegen Hepatitis-B-surface-Antigen, parenteral</t>
  </si>
  <si>
    <t>Transfusion von Plasmabestandteilen und gentechnisch hergestellten Plasmaproteinen: Human-Immunglobulin, spezifisch gegen Hepatitis-B-surface-Antigen (HBsAg)</t>
  </si>
  <si>
    <t>ZP11.01</t>
  </si>
  <si>
    <t>8-810.q0</t>
  </si>
  <si>
    <t>2.000 IE bis unter 4.000 IE</t>
  </si>
  <si>
    <t>ZP11.02</t>
  </si>
  <si>
    <t>8-810.q1</t>
  </si>
  <si>
    <t>4.000 IE bis unter 6.000 IE</t>
  </si>
  <si>
    <t>ZP11.03</t>
  </si>
  <si>
    <t>8-810.q2</t>
  </si>
  <si>
    <t>6.000 IE bis unter 8.000 IE</t>
  </si>
  <si>
    <t>ZP11.04</t>
  </si>
  <si>
    <t>8-810.q3</t>
  </si>
  <si>
    <t>8.000 IE bis unter 10.000 IE</t>
  </si>
  <si>
    <t>ZP11.05</t>
  </si>
  <si>
    <t>8-810.q4</t>
  </si>
  <si>
    <t>10.000 IE bis unter 12.000 IE</t>
  </si>
  <si>
    <t>ZP11.06</t>
  </si>
  <si>
    <t>8-810.q5</t>
  </si>
  <si>
    <t>12.000 IE bis unter 14.000 IE</t>
  </si>
  <si>
    <t>ZP11.07</t>
  </si>
  <si>
    <t>8-810.q6</t>
  </si>
  <si>
    <t>14.000 IE bis unter 16.000 IE</t>
  </si>
  <si>
    <t>ZP11.08</t>
  </si>
  <si>
    <t>8-810.q7</t>
  </si>
  <si>
    <t>16.000 IE bis unter 18.000 IE</t>
  </si>
  <si>
    <t>ZP11.09</t>
  </si>
  <si>
    <t>8-810.q8</t>
  </si>
  <si>
    <t>18.000 IE bis unter 20.000 IE</t>
  </si>
  <si>
    <t>ZP11.10</t>
  </si>
  <si>
    <t>8-810.q9</t>
  </si>
  <si>
    <t>20.000 IE bis unter 22.000 IE</t>
  </si>
  <si>
    <t>ZP11.11</t>
  </si>
  <si>
    <t>8-810.qa</t>
  </si>
  <si>
    <t>22.000 IE bis unter 24.000 IE</t>
  </si>
  <si>
    <t>ZP11.12</t>
  </si>
  <si>
    <t>8-810.qb</t>
  </si>
  <si>
    <t>24.000 IE bis unter 28.000 IE</t>
  </si>
  <si>
    <t>ZP11.13</t>
  </si>
  <si>
    <t>8-810.qc</t>
  </si>
  <si>
    <t>28.000 IE bis unter 32.000 IE</t>
  </si>
  <si>
    <t>ZP11.14</t>
  </si>
  <si>
    <t>8-810.qd</t>
  </si>
  <si>
    <t>32.000 IE bis unter 36.000 IE</t>
  </si>
  <si>
    <t>ZP11.15</t>
  </si>
  <si>
    <t>8-810.qe</t>
  </si>
  <si>
    <t>36.000 IE bis unter 40.000 IE</t>
  </si>
  <si>
    <t>ZP11.16</t>
  </si>
  <si>
    <t>8-810.qf</t>
  </si>
  <si>
    <t>40.000 IE bis unter 46.000 IE</t>
  </si>
  <si>
    <t>ZP11.17</t>
  </si>
  <si>
    <t>8-810.qg</t>
  </si>
  <si>
    <t>46.000 IE bis unter 52.000 IE</t>
  </si>
  <si>
    <t>ZP11.18</t>
  </si>
  <si>
    <t>8-810.qh</t>
  </si>
  <si>
    <t>52.000 IE bis unter 58.000 IE</t>
  </si>
  <si>
    <t>ZP11.19</t>
  </si>
  <si>
    <t>8-810.qj</t>
  </si>
  <si>
    <t>58.000 IE bis unter 64.000 IE</t>
  </si>
  <si>
    <t>ZP11.20</t>
  </si>
  <si>
    <t>8-810.qk</t>
  </si>
  <si>
    <t>ZP12</t>
  </si>
  <si>
    <t>Gabe von Liposomalem Doxorubicin, parenteral</t>
  </si>
  <si>
    <t>Applikation von Medikamenten, Liste 1: Liposomales Doxorubicin, parenteral</t>
  </si>
  <si>
    <t>ZP12.01</t>
  </si>
  <si>
    <t>6-001.b0</t>
  </si>
  <si>
    <r>
      <t>10 mg bis unter 20 mg</t>
    </r>
    <r>
      <rPr>
        <vertAlign val="superscript"/>
        <sz val="10"/>
        <rFont val="Arial"/>
        <family val="2"/>
      </rPr>
      <t>4)</t>
    </r>
  </si>
  <si>
    <t>ZP12.02</t>
  </si>
  <si>
    <t>6-001.b1</t>
  </si>
  <si>
    <r>
      <t>20 mg bis unter 30 mg</t>
    </r>
    <r>
      <rPr>
        <vertAlign val="superscript"/>
        <sz val="10"/>
        <rFont val="Arial"/>
        <family val="2"/>
      </rPr>
      <t>4)</t>
    </r>
  </si>
  <si>
    <t>ZP12.03</t>
  </si>
  <si>
    <t>6-001.b2</t>
  </si>
  <si>
    <t>30 mg bis unter 40 mg</t>
  </si>
  <si>
    <t>ZP12.04</t>
  </si>
  <si>
    <t>6-001.b3</t>
  </si>
  <si>
    <t>40 mg bis unter 50 mg</t>
  </si>
  <si>
    <t>ZP12.05</t>
  </si>
  <si>
    <t>6-001.b4</t>
  </si>
  <si>
    <t>50 mg bis unter 60 mg</t>
  </si>
  <si>
    <t>ZP12.06</t>
  </si>
  <si>
    <t>6-001.b5</t>
  </si>
  <si>
    <t>60 mg bis unter 70 mg</t>
  </si>
  <si>
    <t>ZP12.07</t>
  </si>
  <si>
    <t>6-001.b6</t>
  </si>
  <si>
    <t>70 mg bis unter 80 mg</t>
  </si>
  <si>
    <t>ZP12.08</t>
  </si>
  <si>
    <t>6-001.b7</t>
  </si>
  <si>
    <t>80 mg bis unter 90 mg</t>
  </si>
  <si>
    <t>ZP12.09</t>
  </si>
  <si>
    <t>6-001.b8</t>
  </si>
  <si>
    <t>90 mg bis unter 100 mg</t>
  </si>
  <si>
    <t>ZP12.10</t>
  </si>
  <si>
    <t>6-001.b9</t>
  </si>
  <si>
    <t>100 mg bis unter 110 mg</t>
  </si>
  <si>
    <t>ZP12.11</t>
  </si>
  <si>
    <t>6-001.ba</t>
  </si>
  <si>
    <t>110 mg bis unter 120 mg</t>
  </si>
  <si>
    <t>ZP12.12</t>
  </si>
  <si>
    <t>6-001.bb</t>
  </si>
  <si>
    <t>120 mg bis unter 140 mg</t>
  </si>
  <si>
    <t>ZP12.13</t>
  </si>
  <si>
    <t>6-001.bc</t>
  </si>
  <si>
    <t>140 mg bis unter 160 mg</t>
  </si>
  <si>
    <t>ZP12.14</t>
  </si>
  <si>
    <t>6-001.bd</t>
  </si>
  <si>
    <t>160 mg bis unter 180 mg</t>
  </si>
  <si>
    <t>ZP12.15</t>
  </si>
  <si>
    <t>6-001.be</t>
  </si>
  <si>
    <t>180 mg bis unter 200 mg</t>
  </si>
  <si>
    <t>ZP12.16</t>
  </si>
  <si>
    <t>6-001.bf</t>
  </si>
  <si>
    <t>200 mg bis unter 220 mg</t>
  </si>
  <si>
    <t>ZP12.17</t>
  </si>
  <si>
    <t>6-001.bg</t>
  </si>
  <si>
    <t>220 mg bis unter 240 mg</t>
  </si>
  <si>
    <t>ZP12.18</t>
  </si>
  <si>
    <t>6-001.bh</t>
  </si>
  <si>
    <t>240 mg bis unter 260 mg</t>
  </si>
  <si>
    <t>ZP12.19</t>
  </si>
  <si>
    <t>6-001.bj</t>
  </si>
  <si>
    <t>260 mg bis unter 280 mg</t>
  </si>
  <si>
    <t>ZP12.20</t>
  </si>
  <si>
    <t>6-001.bk</t>
  </si>
  <si>
    <t>280 mg bis unter 300 mg</t>
  </si>
  <si>
    <t>ZP12.21</t>
  </si>
  <si>
    <t>6-001.bm</t>
  </si>
  <si>
    <t>300 mg bis unter 320 mg</t>
  </si>
  <si>
    <t>ZP12.22</t>
  </si>
  <si>
    <t>6-001.bn</t>
  </si>
  <si>
    <t>600 mg bis unter 700 mg</t>
  </si>
  <si>
    <t>700 mg bis unter 800 mg</t>
  </si>
  <si>
    <t>800 mg bis unter 900 mg</t>
  </si>
  <si>
    <t>900 mg bis unter 1.000 mg</t>
  </si>
  <si>
    <t>1.200 mg bis unter 1.400 mg</t>
  </si>
  <si>
    <t>1.400 mg bis unter 1.600 mg</t>
  </si>
  <si>
    <t>1.600 mg bis unter 1.800 mg</t>
  </si>
  <si>
    <t>1.800 mg bis unter 2.000 mg</t>
  </si>
  <si>
    <t>3.000 mg bis unter 3.300 mg</t>
  </si>
  <si>
    <t>3.300 mg bis unter 3.600 mg</t>
  </si>
  <si>
    <t>3.600 mg bis unter 3.900 mg</t>
  </si>
  <si>
    <t>ZP14</t>
  </si>
  <si>
    <t>LDL-Apherese</t>
  </si>
  <si>
    <t>8-822</t>
  </si>
  <si>
    <t>ZP15</t>
  </si>
  <si>
    <t>Gabe von Paclitaxel, parenteral</t>
  </si>
  <si>
    <t>Applikation von Medikamenten, Liste 1: Paclitaxel, parenteral</t>
  </si>
  <si>
    <t>ZP15.08</t>
  </si>
  <si>
    <t>6-001.f7</t>
  </si>
  <si>
    <t>1.320 mg bis unter 1.500 mg</t>
  </si>
  <si>
    <t>ZP15.09</t>
  </si>
  <si>
    <t>6-001.f8</t>
  </si>
  <si>
    <t>1.500 mg bis unter 1.680 mg</t>
  </si>
  <si>
    <t>ZP15.10</t>
  </si>
  <si>
    <t>6-001.f9</t>
  </si>
  <si>
    <t>1.680 mg bis unter 1.860 mg</t>
  </si>
  <si>
    <t>ZP15.11</t>
  </si>
  <si>
    <t>6-001.fa</t>
  </si>
  <si>
    <t>1.860 mg bis unter 2.040 mg</t>
  </si>
  <si>
    <t>ZP15.12</t>
  </si>
  <si>
    <t>6-001.fb</t>
  </si>
  <si>
    <t>2.040 mg bis unter 2.220 mg</t>
  </si>
  <si>
    <t>ZP15.13</t>
  </si>
  <si>
    <t>6-001.fc</t>
  </si>
  <si>
    <t>2.220 mg bis unter 2.400 mg</t>
  </si>
  <si>
    <t>ZP15.14</t>
  </si>
  <si>
    <t>6-001.fd</t>
  </si>
  <si>
    <t>ZP16</t>
  </si>
  <si>
    <t>Transfusion von Plasmabestandteilen und gentechnisch hergestellten Plasmaproteinen: Human-Immunglobulin, spezifisch gegen Zytomegalie-Virus (CMV)</t>
  </si>
  <si>
    <t>ZP16.01</t>
  </si>
  <si>
    <t>8-810.s0</t>
  </si>
  <si>
    <t>ZP16.02</t>
  </si>
  <si>
    <t>8-810.s1</t>
  </si>
  <si>
    <t>ZP16.03</t>
  </si>
  <si>
    <t>8-810.s2</t>
  </si>
  <si>
    <t>ZP16.04</t>
  </si>
  <si>
    <t>8-810.s3</t>
  </si>
  <si>
    <t>5,0 g bis unter 7,5 g</t>
  </si>
  <si>
    <t>ZP16.05</t>
  </si>
  <si>
    <t>8-810.s4</t>
  </si>
  <si>
    <t>7,5 g bis unter 10,0 g</t>
  </si>
  <si>
    <t>ZP16.06</t>
  </si>
  <si>
    <t>8-810.s5</t>
  </si>
  <si>
    <t>10,0 g bis unter 12,5 g</t>
  </si>
  <si>
    <t>ZP16.07</t>
  </si>
  <si>
    <t>8-810.s6</t>
  </si>
  <si>
    <t>12,5 g bis unter 15,0 g</t>
  </si>
  <si>
    <t>ZP16.08</t>
  </si>
  <si>
    <t>8-810.s7</t>
  </si>
  <si>
    <t>15,0 g bis unter 20,0 g</t>
  </si>
  <si>
    <t>ZP16.09</t>
  </si>
  <si>
    <t>8-810.s8</t>
  </si>
  <si>
    <t>20,0 g bis unter 25,0 g</t>
  </si>
  <si>
    <t>ZP16.10</t>
  </si>
  <si>
    <t>8-810.s9</t>
  </si>
  <si>
    <t>25,0 g bis unter 30,0 g</t>
  </si>
  <si>
    <t>ZP16.11</t>
  </si>
  <si>
    <t>8-810.sa</t>
  </si>
  <si>
    <t>30,0 g bis unter 35,0 g</t>
  </si>
  <si>
    <t>ZP16.12</t>
  </si>
  <si>
    <t>8-810.sb</t>
  </si>
  <si>
    <t>35,0 g bis unter 40,0 g</t>
  </si>
  <si>
    <t>ZP16.13</t>
  </si>
  <si>
    <t>8-810.sc</t>
  </si>
  <si>
    <t>40,0 g bis unter 45,0 g</t>
  </si>
  <si>
    <t>ZP16.14</t>
  </si>
  <si>
    <t>8-810.sd</t>
  </si>
  <si>
    <t>45,0 g bis unter 50,0 g</t>
  </si>
  <si>
    <t>ZP16.15</t>
  </si>
  <si>
    <t>8-810.se</t>
  </si>
  <si>
    <t>ZP17</t>
  </si>
  <si>
    <t>Gabe von Adalimumab, parenteral</t>
  </si>
  <si>
    <t>Applikation von Medikamenten, Liste 1: Adalimumab, parenteral</t>
  </si>
  <si>
    <t>ZP17.01</t>
  </si>
  <si>
    <t>6-001.d0</t>
  </si>
  <si>
    <r>
      <t>10 mg bis unter 25 mg</t>
    </r>
    <r>
      <rPr>
        <vertAlign val="superscript"/>
        <sz val="10"/>
        <rFont val="Arial"/>
        <family val="2"/>
      </rPr>
      <t>4)</t>
    </r>
  </si>
  <si>
    <t>ZP17.02</t>
  </si>
  <si>
    <t>6-001.d1</t>
  </si>
  <si>
    <r>
      <t>25 mg bis unter 40 mg</t>
    </r>
    <r>
      <rPr>
        <vertAlign val="superscript"/>
        <sz val="10"/>
        <rFont val="Arial"/>
        <family val="2"/>
      </rPr>
      <t>4)</t>
    </r>
  </si>
  <si>
    <t>ZP17.03</t>
  </si>
  <si>
    <t>6-001.d2</t>
  </si>
  <si>
    <t>40 mg bis unter 80 mg</t>
  </si>
  <si>
    <t>ZP17.04</t>
  </si>
  <si>
    <t>6-001.d3</t>
  </si>
  <si>
    <t>80 mg bis unter 120 mg</t>
  </si>
  <si>
    <t>ZP17.05</t>
  </si>
  <si>
    <t>6-001.d4</t>
  </si>
  <si>
    <t>120 mg bis unter 160 mg</t>
  </si>
  <si>
    <t>ZP17.06</t>
  </si>
  <si>
    <t>6-001.d5</t>
  </si>
  <si>
    <t>160 mg bis unter 200 mg</t>
  </si>
  <si>
    <t>ZP17.07</t>
  </si>
  <si>
    <t>6-001.d6</t>
  </si>
  <si>
    <t>200 mg bis unter 240 mg</t>
  </si>
  <si>
    <t>ZP17.08</t>
  </si>
  <si>
    <t>6-001.d7</t>
  </si>
  <si>
    <t>240 mg bis unter 280 mg</t>
  </si>
  <si>
    <t>ZP17.09</t>
  </si>
  <si>
    <t>6-001.d8</t>
  </si>
  <si>
    <t>280 mg bis unter 320 mg</t>
  </si>
  <si>
    <t>ZP17.10</t>
  </si>
  <si>
    <t>6-001.d9</t>
  </si>
  <si>
    <t>320 mg bis unter 360 mg</t>
  </si>
  <si>
    <t>ZP17.11</t>
  </si>
  <si>
    <t>6-001.da</t>
  </si>
  <si>
    <t>360 mg bis unter 400 mg</t>
  </si>
  <si>
    <t>ZP17.12</t>
  </si>
  <si>
    <t>6-001.db</t>
  </si>
  <si>
    <t>400 mg bis unter 440 mg</t>
  </si>
  <si>
    <t>ZP17.13</t>
  </si>
  <si>
    <t>6-001.dc</t>
  </si>
  <si>
    <t>ZP18</t>
  </si>
  <si>
    <t>Gabe von Human-Immunglobulin, spezifisch gegen Varicella-Zoster-Virus, parenteral</t>
  </si>
  <si>
    <t>Transfusion von Plasmabestandteilen und gentechnisch hergestellten Plasmaproteinen: Human-Immunglobulin, spezifisch gegen Varicella-Zoster-Virus (VZV)</t>
  </si>
  <si>
    <t>ZP18.01</t>
  </si>
  <si>
    <t>8-810.t0</t>
  </si>
  <si>
    <r>
      <t>250 IE bis unter 500 IE</t>
    </r>
    <r>
      <rPr>
        <vertAlign val="superscript"/>
        <sz val="10"/>
        <rFont val="Arial"/>
        <family val="2"/>
      </rPr>
      <t>4)</t>
    </r>
  </si>
  <si>
    <t>ZP18.02</t>
  </si>
  <si>
    <t>8-810.t1</t>
  </si>
  <si>
    <r>
      <t>500 IE bis unter 750 IE</t>
    </r>
    <r>
      <rPr>
        <vertAlign val="superscript"/>
        <sz val="10"/>
        <rFont val="Arial"/>
        <family val="2"/>
      </rPr>
      <t>4)</t>
    </r>
  </si>
  <si>
    <t>ZP18.03</t>
  </si>
  <si>
    <t>8-810.t2</t>
  </si>
  <si>
    <r>
      <t>750 IE bis unter 1.000 IE</t>
    </r>
    <r>
      <rPr>
        <vertAlign val="superscript"/>
        <sz val="10"/>
        <rFont val="Arial"/>
        <family val="2"/>
      </rPr>
      <t>4)</t>
    </r>
  </si>
  <si>
    <t>ZP18.04</t>
  </si>
  <si>
    <t>8-810.t3</t>
  </si>
  <si>
    <t>1.000 IE bis unter 1.500 IE</t>
  </si>
  <si>
    <t>ZP18.05</t>
  </si>
  <si>
    <t>8-810.t4</t>
  </si>
  <si>
    <t>1.500 IE bis unter 2.000 IE</t>
  </si>
  <si>
    <t>ZP18.06</t>
  </si>
  <si>
    <t>8-810.t5</t>
  </si>
  <si>
    <t>2.000 IE bis unter 2.500 IE</t>
  </si>
  <si>
    <t>ZP18.07</t>
  </si>
  <si>
    <t>8-810.t6</t>
  </si>
  <si>
    <t>2.500 IE bis unter 3.000 IE</t>
  </si>
  <si>
    <t>ZP18.08</t>
  </si>
  <si>
    <t>8-810.t7</t>
  </si>
  <si>
    <t>3.000 IE bis unter 3.500 IE</t>
  </si>
  <si>
    <t>ZP18.09</t>
  </si>
  <si>
    <t>8-810.t8</t>
  </si>
  <si>
    <t>3.500 IE bis unter 4.000 IE</t>
  </si>
  <si>
    <t>ZP18.10</t>
  </si>
  <si>
    <t>8-810.t9</t>
  </si>
  <si>
    <t>4.000 IE bis unter 5.000 IE</t>
  </si>
  <si>
    <t>ZP18.11</t>
  </si>
  <si>
    <t>8-810.ta</t>
  </si>
  <si>
    <t>5.000 IE bis unter 6.000 IE</t>
  </si>
  <si>
    <t>ZP18.12</t>
  </si>
  <si>
    <t>8-810.tb</t>
  </si>
  <si>
    <t>6.000 IE bis unter 7.000 IE</t>
  </si>
  <si>
    <t>ZP18.13</t>
  </si>
  <si>
    <t>8-810.tc</t>
  </si>
  <si>
    <t>7.000 IE bis unter 8.000 IE</t>
  </si>
  <si>
    <t>ZP18.14</t>
  </si>
  <si>
    <t>8-810.td</t>
  </si>
  <si>
    <t>ZP19</t>
  </si>
  <si>
    <t>Gabe von Infliximab, parenteral</t>
  </si>
  <si>
    <t>Applikation von Medikamenten, Liste 1: Infliximab, parenteral</t>
  </si>
  <si>
    <t>ZP19.01</t>
  </si>
  <si>
    <t>6-001.e0</t>
  </si>
  <si>
    <r>
      <t>50 mg bis unter 100 mg</t>
    </r>
    <r>
      <rPr>
        <vertAlign val="superscript"/>
        <sz val="10"/>
        <rFont val="Arial"/>
        <family val="2"/>
      </rPr>
      <t>4)</t>
    </r>
  </si>
  <si>
    <t>ZP19.02</t>
  </si>
  <si>
    <t>6-001.e1</t>
  </si>
  <si>
    <r>
      <t>100 mg bis unter 150 mg</t>
    </r>
    <r>
      <rPr>
        <vertAlign val="superscript"/>
        <sz val="10"/>
        <rFont val="Arial"/>
        <family val="2"/>
      </rPr>
      <t>4)</t>
    </r>
  </si>
  <si>
    <t>ZP19.03</t>
  </si>
  <si>
    <t>6-001.e2</t>
  </si>
  <si>
    <t>150 mg bis unter 200 mg</t>
  </si>
  <si>
    <t>ZP19.04</t>
  </si>
  <si>
    <t>6-001.e3</t>
  </si>
  <si>
    <t>200 mg bis unter 300 mg</t>
  </si>
  <si>
    <t>ZP19.05</t>
  </si>
  <si>
    <t>6-001.e4</t>
  </si>
  <si>
    <t>300 mg bis unter 400 mg</t>
  </si>
  <si>
    <t>ZP19.06</t>
  </si>
  <si>
    <t>6-001.e5</t>
  </si>
  <si>
    <t>400 mg bis unter 500 mg</t>
  </si>
  <si>
    <t>ZP19.07</t>
  </si>
  <si>
    <t>6-001.e6</t>
  </si>
  <si>
    <t>500 mg bis unter 600 mg</t>
  </si>
  <si>
    <t>ZP19.08</t>
  </si>
  <si>
    <t>6-001.e7</t>
  </si>
  <si>
    <t>ZP19.09</t>
  </si>
  <si>
    <t>6-001.e8</t>
  </si>
  <si>
    <t>ZP19.10</t>
  </si>
  <si>
    <t>6-001.e9</t>
  </si>
  <si>
    <t>ZP19.11</t>
  </si>
  <si>
    <t>6-001.ea</t>
  </si>
  <si>
    <t>ZP19.12</t>
  </si>
  <si>
    <t>6-001.eb</t>
  </si>
  <si>
    <t>1.000 mg bis unter 1.200 mg</t>
  </si>
  <si>
    <t>ZP19.13</t>
  </si>
  <si>
    <t>6-001.ec</t>
  </si>
  <si>
    <t>ZP19.14</t>
  </si>
  <si>
    <t>6-001.ed</t>
  </si>
  <si>
    <t>ZP19.15</t>
  </si>
  <si>
    <t>6-001.ee</t>
  </si>
  <si>
    <t>ZP19.16</t>
  </si>
  <si>
    <t>6-001.ef</t>
  </si>
  <si>
    <t>ZP19.17</t>
  </si>
  <si>
    <t>6-001.eg</t>
  </si>
  <si>
    <t>ZP20</t>
  </si>
  <si>
    <t>Gabe von C1-Esteraseinhibitor, parenteral</t>
  </si>
  <si>
    <t>Transfusion von Plasmabestandteilen und gentechnisch hergestellten Plasmaproteinen: C1-Esteraseinhibitor</t>
  </si>
  <si>
    <t>ZP20.01</t>
  </si>
  <si>
    <t>8-810.h3</t>
  </si>
  <si>
    <t>500 Einheiten bis unter 1.000 Einheiten</t>
  </si>
  <si>
    <t>ZP20.02</t>
  </si>
  <si>
    <t>8-810.h4</t>
  </si>
  <si>
    <t>1.000 Einheiten bis unter 1.500 Einheiten</t>
  </si>
  <si>
    <t>ZP20.03</t>
  </si>
  <si>
    <t>8-810.h5</t>
  </si>
  <si>
    <t>1.500 Einheiten bis unter 2.000 Einheiten</t>
  </si>
  <si>
    <t>ZP20.04</t>
  </si>
  <si>
    <t>8-810.h6</t>
  </si>
  <si>
    <t>2.000 Einheiten bis unter 2.500 Einheiten</t>
  </si>
  <si>
    <t>ZP20.05</t>
  </si>
  <si>
    <t>8-810.h7</t>
  </si>
  <si>
    <t>2.500 Einheiten bis unter 3.000 Einheiten</t>
  </si>
  <si>
    <t>ZP20.06</t>
  </si>
  <si>
    <t>8-810.h8</t>
  </si>
  <si>
    <t>3.000 Einheiten bis unter 4.000 Einheiten</t>
  </si>
  <si>
    <t>ZP20.07</t>
  </si>
  <si>
    <t>8-810.h9</t>
  </si>
  <si>
    <t>4.000 Einheiten bis unter 5.000 Einheiten</t>
  </si>
  <si>
    <t>ZP20.08</t>
  </si>
  <si>
    <t>8-810.ha</t>
  </si>
  <si>
    <t>5.000 Einheiten bis unter 6.000 Einheiten</t>
  </si>
  <si>
    <t>ZP20.09</t>
  </si>
  <si>
    <t>8-810.hb</t>
  </si>
  <si>
    <t>6.000 Einheiten bis unter 7.000 Einheiten</t>
  </si>
  <si>
    <t>ZP20.10</t>
  </si>
  <si>
    <t>8-810.hc</t>
  </si>
  <si>
    <t>7.000 Einheiten bis unter 9.000 Einheiten</t>
  </si>
  <si>
    <t>ZP20.11</t>
  </si>
  <si>
    <t>8-810.hd</t>
  </si>
  <si>
    <t>9.000 Einheiten bis unter 11.000 Einheiten</t>
  </si>
  <si>
    <t>ZP20.12</t>
  </si>
  <si>
    <t>8-810.he</t>
  </si>
  <si>
    <t>ZP21</t>
  </si>
  <si>
    <t>Gabe von Pegfilgrastim, parenteral</t>
  </si>
  <si>
    <t>Applikation von Medikamenten, Liste 2: Pegfilgrastim, parenteral</t>
  </si>
  <si>
    <t>ZP21.01</t>
  </si>
  <si>
    <t>6-002.70</t>
  </si>
  <si>
    <r>
      <t>1 mg bis unter 3 mg</t>
    </r>
    <r>
      <rPr>
        <vertAlign val="superscript"/>
        <sz val="10"/>
        <rFont val="Arial"/>
        <family val="2"/>
      </rPr>
      <t>4)</t>
    </r>
  </si>
  <si>
    <t>ZP21.02</t>
  </si>
  <si>
    <t>6-002.71</t>
  </si>
  <si>
    <r>
      <t>3 mg bis unter 6 mg</t>
    </r>
    <r>
      <rPr>
        <vertAlign val="superscript"/>
        <sz val="10"/>
        <rFont val="Arial"/>
        <family val="2"/>
      </rPr>
      <t>4)</t>
    </r>
  </si>
  <si>
    <t>ZP21.03</t>
  </si>
  <si>
    <t>6-002.72</t>
  </si>
  <si>
    <t>6 mg bis unter 12 mg</t>
  </si>
  <si>
    <t>ZP21.04</t>
  </si>
  <si>
    <t>6-002.73</t>
  </si>
  <si>
    <t>12 mg bis unter 18 mg</t>
  </si>
  <si>
    <t>ZP21.05</t>
  </si>
  <si>
    <t>6-002.74</t>
  </si>
  <si>
    <t>18 mg bis unter 24 mg</t>
  </si>
  <si>
    <t>ZP21.06</t>
  </si>
  <si>
    <t>6-002.75</t>
  </si>
  <si>
    <t>24 mg bis unter 30 mg</t>
  </si>
  <si>
    <t>ZP21.07</t>
  </si>
  <si>
    <t>6-002.76</t>
  </si>
  <si>
    <t>ZP22</t>
  </si>
  <si>
    <t>Gabe von Pegyliertem liposomalen Doxorubicin, parenteral</t>
  </si>
  <si>
    <t>Applikation von Medikamenten, Liste 2: Pegyliertes liposomales Doxorubicin, parenteral</t>
  </si>
  <si>
    <t>ZP22.01</t>
  </si>
  <si>
    <t>6-002.80</t>
  </si>
  <si>
    <t>ZP22.02</t>
  </si>
  <si>
    <t>6-002.81</t>
  </si>
  <si>
    <t>ZP22.03</t>
  </si>
  <si>
    <t>6-002.82</t>
  </si>
  <si>
    <t>ZP22.04</t>
  </si>
  <si>
    <t>6-002.83</t>
  </si>
  <si>
    <t>ZP22.05</t>
  </si>
  <si>
    <t>6-002.84</t>
  </si>
  <si>
    <t>ZP22.06</t>
  </si>
  <si>
    <t>6-002.85</t>
  </si>
  <si>
    <t>ZP22.07</t>
  </si>
  <si>
    <t>6-002.86</t>
  </si>
  <si>
    <t>ZP22.08</t>
  </si>
  <si>
    <t>6-002.87</t>
  </si>
  <si>
    <t>ZP22.09</t>
  </si>
  <si>
    <t>6-002.88</t>
  </si>
  <si>
    <t>ZP22.10</t>
  </si>
  <si>
    <t>6-002.89</t>
  </si>
  <si>
    <t>ZP22.11</t>
  </si>
  <si>
    <t>6-002.8a</t>
  </si>
  <si>
    <t>ZP22.12</t>
  </si>
  <si>
    <t>6-002.8b</t>
  </si>
  <si>
    <t>ZP22.13</t>
  </si>
  <si>
    <t>6-002.8c</t>
  </si>
  <si>
    <t>ZP22.14</t>
  </si>
  <si>
    <t>6-002.8d</t>
  </si>
  <si>
    <t>ZP22.15</t>
  </si>
  <si>
    <t>6-002.8e</t>
  </si>
  <si>
    <t>ZP22.16</t>
  </si>
  <si>
    <t>6-002.8f</t>
  </si>
  <si>
    <t>ZP22.17</t>
  </si>
  <si>
    <t>6-002.8g</t>
  </si>
  <si>
    <t>ZP22.18</t>
  </si>
  <si>
    <t>6-002.8h</t>
  </si>
  <si>
    <t>ZP23</t>
  </si>
  <si>
    <t>Gabe von Bevacizumab, parenteral</t>
  </si>
  <si>
    <t>Applikation von Medikamenten, Liste 2: Bevacizumab, parenteral</t>
  </si>
  <si>
    <t>ZP23.01</t>
  </si>
  <si>
    <t>6-002.90</t>
  </si>
  <si>
    <t>150 mg bis unter 250 mg</t>
  </si>
  <si>
    <t>ZP23.02</t>
  </si>
  <si>
    <t>6-002.91</t>
  </si>
  <si>
    <t>ZP23.03</t>
  </si>
  <si>
    <t>6-002.92</t>
  </si>
  <si>
    <t>ZP23.04</t>
  </si>
  <si>
    <t>6-002.93</t>
  </si>
  <si>
    <t>ZP23.05</t>
  </si>
  <si>
    <t>6-002.94</t>
  </si>
  <si>
    <t>ZP23.06</t>
  </si>
  <si>
    <t>6-002.95</t>
  </si>
  <si>
    <t>ZP23.07</t>
  </si>
  <si>
    <t>6-002.96</t>
  </si>
  <si>
    <t>ZP23.08</t>
  </si>
  <si>
    <t>6-002.97</t>
  </si>
  <si>
    <t>850 mg bis unter 950 mg</t>
  </si>
  <si>
    <t>ZP23.09</t>
  </si>
  <si>
    <t>6-002.98</t>
  </si>
  <si>
    <t>950 mg bis unter 1.150 mg</t>
  </si>
  <si>
    <t>ZP23.10</t>
  </si>
  <si>
    <t>6-002.99</t>
  </si>
  <si>
    <t>1.150 mg bis unter 1.350 mg</t>
  </si>
  <si>
    <t>ZP23.11</t>
  </si>
  <si>
    <t>6-002.9a</t>
  </si>
  <si>
    <t>1.350 mg bis unter 1.550 mg</t>
  </si>
  <si>
    <t>ZP23.12</t>
  </si>
  <si>
    <t>6-002.9b</t>
  </si>
  <si>
    <t>1.550 mg bis unter 1.750 mg</t>
  </si>
  <si>
    <t>ZP23.13</t>
  </si>
  <si>
    <t>6-002.9c</t>
  </si>
  <si>
    <t>1.750 mg bis unter 1.950 mg</t>
  </si>
  <si>
    <t>ZP23.14</t>
  </si>
  <si>
    <t>6-002.9d</t>
  </si>
  <si>
    <t>1.950 mg bis unter 2.350 mg</t>
  </si>
  <si>
    <t>ZP23.15</t>
  </si>
  <si>
    <t>6-002.9e</t>
  </si>
  <si>
    <t>2.350 mg bis unter 2.750 mg</t>
  </si>
  <si>
    <t>ZP23.16</t>
  </si>
  <si>
    <t>ZP23.17</t>
  </si>
  <si>
    <t>6-002.9g</t>
  </si>
  <si>
    <t>2.750 mg bis unter 3.350 mg</t>
  </si>
  <si>
    <t>ZP23.18</t>
  </si>
  <si>
    <t>6-002.9h</t>
  </si>
  <si>
    <t>ZP23.19</t>
  </si>
  <si>
    <t>6-002.9j</t>
  </si>
  <si>
    <t>ZP23.20</t>
  </si>
  <si>
    <t>6-002.9k</t>
  </si>
  <si>
    <t>ZP24</t>
  </si>
  <si>
    <t>Gabe von Liposomalem Cytarabin, intrathekal</t>
  </si>
  <si>
    <t>Applikation von Medikamenten, Liste 2: Liposomales Cytarabin, intrathekal</t>
  </si>
  <si>
    <t>ZP24.01</t>
  </si>
  <si>
    <t>6-002.a0</t>
  </si>
  <si>
    <r>
      <t>25 mg bis unter 50 mg</t>
    </r>
    <r>
      <rPr>
        <vertAlign val="superscript"/>
        <sz val="10"/>
        <rFont val="Arial"/>
        <family val="2"/>
      </rPr>
      <t>4)</t>
    </r>
  </si>
  <si>
    <t>ZP24.02</t>
  </si>
  <si>
    <t>6-002.a1</t>
  </si>
  <si>
    <t>50 mg bis unter 100 mg</t>
  </si>
  <si>
    <t>ZP24.03</t>
  </si>
  <si>
    <t>6-002.a2</t>
  </si>
  <si>
    <t>100 mg bis unter 150 mg</t>
  </si>
  <si>
    <t>ZP24.04</t>
  </si>
  <si>
    <t>6-002.a3</t>
  </si>
  <si>
    <t>ZP24.05</t>
  </si>
  <si>
    <t>6-002.a4</t>
  </si>
  <si>
    <r>
      <t>50 mg bis unter 75 mg</t>
    </r>
    <r>
      <rPr>
        <vertAlign val="superscript"/>
        <sz val="10"/>
        <rFont val="Arial"/>
        <family val="2"/>
      </rPr>
      <t>4)</t>
    </r>
  </si>
  <si>
    <t>200 mg bis unter 250 mg</t>
  </si>
  <si>
    <t>250 mg bis unter 300 mg</t>
  </si>
  <si>
    <t>ZP26</t>
  </si>
  <si>
    <t>Gabe von Temozolomid, oral</t>
  </si>
  <si>
    <t>Applikation von Medikamenten, Liste 2: Temozolomid, oral</t>
  </si>
  <si>
    <t>ZP26.01</t>
  </si>
  <si>
    <t>6-002.e0</t>
  </si>
  <si>
    <r>
      <t>200 mg bis unter 350 mg</t>
    </r>
    <r>
      <rPr>
        <vertAlign val="superscript"/>
        <sz val="10"/>
        <rFont val="Arial"/>
        <family val="2"/>
      </rPr>
      <t>2)</t>
    </r>
  </si>
  <si>
    <t>ZP26.02</t>
  </si>
  <si>
    <t>6-002.e1</t>
  </si>
  <si>
    <r>
      <t>350 mg bis unter 500 mg</t>
    </r>
    <r>
      <rPr>
        <vertAlign val="superscript"/>
        <sz val="10"/>
        <rFont val="Arial"/>
        <family val="2"/>
      </rPr>
      <t>2)</t>
    </r>
  </si>
  <si>
    <t>ZP26.03</t>
  </si>
  <si>
    <t>6-002.e2</t>
  </si>
  <si>
    <r>
      <t>500 mg bis unter 750 mg</t>
    </r>
    <r>
      <rPr>
        <vertAlign val="superscript"/>
        <sz val="10"/>
        <rFont val="Arial"/>
        <family val="2"/>
      </rPr>
      <t>2)</t>
    </r>
  </si>
  <si>
    <t>ZP26.04</t>
  </si>
  <si>
    <t>6-002.e3</t>
  </si>
  <si>
    <r>
      <t>750 mg bis unter 1.000 mg</t>
    </r>
    <r>
      <rPr>
        <vertAlign val="superscript"/>
        <sz val="10"/>
        <rFont val="Arial"/>
        <family val="2"/>
      </rPr>
      <t>2)</t>
    </r>
  </si>
  <si>
    <t>ZP26.05</t>
  </si>
  <si>
    <t>6-002.e4</t>
  </si>
  <si>
    <t>1.000 mg bis unter 1.250 mg</t>
  </si>
  <si>
    <t>ZP26.06</t>
  </si>
  <si>
    <t>6-002.e5</t>
  </si>
  <si>
    <t>1.250 mg bis unter 1.500 mg</t>
  </si>
  <si>
    <t>ZP26.07</t>
  </si>
  <si>
    <t>6-002.e6</t>
  </si>
  <si>
    <t>1.500 mg bis unter 1.750 mg</t>
  </si>
  <si>
    <t>ZP26.08</t>
  </si>
  <si>
    <t>6-002.e7</t>
  </si>
  <si>
    <t>1.750 mg bis unter 2.000 mg</t>
  </si>
  <si>
    <t>ZP26.09</t>
  </si>
  <si>
    <t>6-002.e8</t>
  </si>
  <si>
    <t>2.000 mg bis unter 2.250 mg</t>
  </si>
  <si>
    <t>ZP26.10</t>
  </si>
  <si>
    <t>6-002.e9</t>
  </si>
  <si>
    <t>2.250 mg bis unter 2.500 mg</t>
  </si>
  <si>
    <t>ZP26.11</t>
  </si>
  <si>
    <t>6-002.ea</t>
  </si>
  <si>
    <t>2.500 mg bis unter 2.750 mg</t>
  </si>
  <si>
    <t>ZP26.12</t>
  </si>
  <si>
    <t>6-002.eb</t>
  </si>
  <si>
    <t>2.750 mg bis unter 3.000 mg</t>
  </si>
  <si>
    <t>ZP26.13</t>
  </si>
  <si>
    <t>6-002.ec</t>
  </si>
  <si>
    <t>3.000 mg bis unter 3.500 mg</t>
  </si>
  <si>
    <t>ZP26.14</t>
  </si>
  <si>
    <t>6-002.ed</t>
  </si>
  <si>
    <t>3.500 mg bis unter 4.000 mg</t>
  </si>
  <si>
    <t>ZP26.15</t>
  </si>
  <si>
    <t>6-002.ee</t>
  </si>
  <si>
    <t>4.000 mg bis unter 4.500 mg</t>
  </si>
  <si>
    <t>ZP26.16</t>
  </si>
  <si>
    <t>6-002.ef</t>
  </si>
  <si>
    <t>4.500 mg bis unter 5.000 mg</t>
  </si>
  <si>
    <t>ZP26.17</t>
  </si>
  <si>
    <t>6-002.eg</t>
  </si>
  <si>
    <t>5.000 mg bis unter 5.500 mg</t>
  </si>
  <si>
    <t>ZP26.18</t>
  </si>
  <si>
    <t>6-002.eh</t>
  </si>
  <si>
    <t>5.500 mg bis unter 6.000 mg</t>
  </si>
  <si>
    <t>ZP26.19</t>
  </si>
  <si>
    <t>6-002.ej</t>
  </si>
  <si>
    <t>6.000 mg bis unter 7.000 mg</t>
  </si>
  <si>
    <t>ZP26.20</t>
  </si>
  <si>
    <t>6-002.ek</t>
  </si>
  <si>
    <t>ZP27</t>
  </si>
  <si>
    <t>Gabe von Busulfan, parenteral</t>
  </si>
  <si>
    <t>Applikation von Medikamenten, Liste 2: Busulfan, parenteral</t>
  </si>
  <si>
    <t>ZP27.01</t>
  </si>
  <si>
    <t>6-002.d0</t>
  </si>
  <si>
    <t>ZP27.02</t>
  </si>
  <si>
    <t>6-002.d1</t>
  </si>
  <si>
    <t>ZP27.03</t>
  </si>
  <si>
    <t>6-002.d2</t>
  </si>
  <si>
    <r>
      <t>75 mg bis unter 100 mg</t>
    </r>
    <r>
      <rPr>
        <vertAlign val="superscript"/>
        <sz val="10"/>
        <rFont val="Arial"/>
        <family val="2"/>
      </rPr>
      <t>4)</t>
    </r>
  </si>
  <si>
    <t>ZP27.04</t>
  </si>
  <si>
    <t>6-002.d3</t>
  </si>
  <si>
    <t>ZP27.05</t>
  </si>
  <si>
    <t>6-002.d4</t>
  </si>
  <si>
    <r>
      <t>150 mg bis unter 200 mg</t>
    </r>
    <r>
      <rPr>
        <vertAlign val="superscript"/>
        <sz val="10"/>
        <rFont val="Arial"/>
        <family val="2"/>
      </rPr>
      <t>4)</t>
    </r>
  </si>
  <si>
    <t>ZP27.06</t>
  </si>
  <si>
    <t>6-002.d5</t>
  </si>
  <si>
    <r>
      <t>200 mg bis unter 250 mg</t>
    </r>
    <r>
      <rPr>
        <vertAlign val="superscript"/>
        <sz val="10"/>
        <rFont val="Arial"/>
        <family val="2"/>
      </rPr>
      <t>4)</t>
    </r>
  </si>
  <si>
    <t>ZP27.07</t>
  </si>
  <si>
    <t>6-002.d6</t>
  </si>
  <si>
    <r>
      <t>250 mg bis unter 300 mg</t>
    </r>
    <r>
      <rPr>
        <vertAlign val="superscript"/>
        <sz val="10"/>
        <rFont val="Arial"/>
        <family val="2"/>
      </rPr>
      <t>4)</t>
    </r>
  </si>
  <si>
    <t>ZP27.08</t>
  </si>
  <si>
    <t>6-002.d7</t>
  </si>
  <si>
    <r>
      <t>300 mg bis unter 350 mg</t>
    </r>
    <r>
      <rPr>
        <vertAlign val="superscript"/>
        <sz val="10"/>
        <rFont val="Arial"/>
        <family val="2"/>
      </rPr>
      <t>4)</t>
    </r>
  </si>
  <si>
    <t>ZP27.09</t>
  </si>
  <si>
    <t>6-002.d8</t>
  </si>
  <si>
    <r>
      <t>350 mg bis unter 400 mg</t>
    </r>
    <r>
      <rPr>
        <vertAlign val="superscript"/>
        <sz val="10"/>
        <rFont val="Arial"/>
        <family val="2"/>
      </rPr>
      <t>4)</t>
    </r>
  </si>
  <si>
    <t>ZP27.10</t>
  </si>
  <si>
    <t>6-002.d9</t>
  </si>
  <si>
    <r>
      <t>400 mg bis unter 450 mg</t>
    </r>
    <r>
      <rPr>
        <vertAlign val="superscript"/>
        <sz val="10"/>
        <rFont val="Arial"/>
        <family val="2"/>
      </rPr>
      <t>4)</t>
    </r>
  </si>
  <si>
    <t>ZP27.11</t>
  </si>
  <si>
    <t>6-002.da</t>
  </si>
  <si>
    <r>
      <t>450 mg bis unter 500 mg</t>
    </r>
    <r>
      <rPr>
        <vertAlign val="superscript"/>
        <sz val="10"/>
        <rFont val="Arial"/>
        <family val="2"/>
      </rPr>
      <t>4)</t>
    </r>
  </si>
  <si>
    <t>ZP27.12</t>
  </si>
  <si>
    <t>6-002.db</t>
  </si>
  <si>
    <r>
      <t>500 mg bis unter 600 mg</t>
    </r>
    <r>
      <rPr>
        <vertAlign val="superscript"/>
        <sz val="10"/>
        <rFont val="Arial"/>
        <family val="2"/>
      </rPr>
      <t>4)</t>
    </r>
  </si>
  <si>
    <t>ZP27.13</t>
  </si>
  <si>
    <t>6-002.dc</t>
  </si>
  <si>
    <r>
      <t>600 mg bis unter 700 mg</t>
    </r>
    <r>
      <rPr>
        <vertAlign val="superscript"/>
        <sz val="10"/>
        <rFont val="Arial"/>
        <family val="2"/>
      </rPr>
      <t>4)</t>
    </r>
  </si>
  <si>
    <t>ZP27.14</t>
  </si>
  <si>
    <t>6-002.dd</t>
  </si>
  <si>
    <r>
      <t>700 mg bis unter 800 mg</t>
    </r>
    <r>
      <rPr>
        <vertAlign val="superscript"/>
        <sz val="10"/>
        <rFont val="Arial"/>
        <family val="2"/>
      </rPr>
      <t>4)</t>
    </r>
  </si>
  <si>
    <t>ZP27.15</t>
  </si>
  <si>
    <t>6-002.de</t>
  </si>
  <si>
    <r>
      <t>800 mg bis unter 900 mg</t>
    </r>
    <r>
      <rPr>
        <vertAlign val="superscript"/>
        <sz val="10"/>
        <rFont val="Arial"/>
        <family val="2"/>
      </rPr>
      <t>4)</t>
    </r>
  </si>
  <si>
    <t>ZP27.16</t>
  </si>
  <si>
    <t>6-002.df</t>
  </si>
  <si>
    <r>
      <t>900 mg bis unter 1.000 mg</t>
    </r>
    <r>
      <rPr>
        <vertAlign val="superscript"/>
        <sz val="10"/>
        <rFont val="Arial"/>
        <family val="2"/>
      </rPr>
      <t>4)</t>
    </r>
  </si>
  <si>
    <t>ZP27.17</t>
  </si>
  <si>
    <t>6-002.dg</t>
  </si>
  <si>
    <t>ZP28</t>
  </si>
  <si>
    <t>Gabe von Docetaxel, parenteral</t>
  </si>
  <si>
    <t>Applikation von Medikamenten, Liste 2: Docetaxel, parenteral</t>
  </si>
  <si>
    <t>ZP28.13</t>
  </si>
  <si>
    <t>6-002.hc</t>
  </si>
  <si>
    <t>720 mg bis unter 840 mg</t>
  </si>
  <si>
    <t>ZP28.14</t>
  </si>
  <si>
    <t>6-002.hd</t>
  </si>
  <si>
    <t>840 mg bis unter 960 mg</t>
  </si>
  <si>
    <t>ZP28.15</t>
  </si>
  <si>
    <t>6-002.he</t>
  </si>
  <si>
    <t>960 mg bis unter 1.080 mg</t>
  </si>
  <si>
    <t>ZP28.16</t>
  </si>
  <si>
    <t>6-002.hf</t>
  </si>
  <si>
    <t>ZP32</t>
  </si>
  <si>
    <t>Gabe von Human-Immun-globulin, polyvalent, parenteral</t>
  </si>
  <si>
    <t>Transfusion von Plasmabestandteilen und gentechnisch hergestellten Plasmaproteinen: Human-Immunglobulin, polyvalent</t>
  </si>
  <si>
    <t>ZP32.01</t>
  </si>
  <si>
    <t>8-810.w0</t>
  </si>
  <si>
    <r>
      <t>2,5 g bis unter 5 g</t>
    </r>
    <r>
      <rPr>
        <vertAlign val="superscript"/>
        <sz val="10"/>
        <rFont val="Arial"/>
        <family val="2"/>
      </rPr>
      <t>4)</t>
    </r>
  </si>
  <si>
    <t>ZP32.02</t>
  </si>
  <si>
    <t>8-810.w1</t>
  </si>
  <si>
    <r>
      <t>5 g bis unter 10 g</t>
    </r>
    <r>
      <rPr>
        <vertAlign val="superscript"/>
        <sz val="10"/>
        <rFont val="Arial"/>
        <family val="2"/>
      </rPr>
      <t>4)</t>
    </r>
  </si>
  <si>
    <t>ZP32.03</t>
  </si>
  <si>
    <t>8-810.w2</t>
  </si>
  <si>
    <t>10 g bis unter 15 g</t>
  </si>
  <si>
    <t>ZP32.04</t>
  </si>
  <si>
    <t>8-810.w3</t>
  </si>
  <si>
    <t>15 g bis unter 25 g</t>
  </si>
  <si>
    <t>ZP32.05</t>
  </si>
  <si>
    <t>8-810.w4</t>
  </si>
  <si>
    <t>25 g bis unter 35 g</t>
  </si>
  <si>
    <t>ZP32.06</t>
  </si>
  <si>
    <t>8-810.w5</t>
  </si>
  <si>
    <t>35 g bis unter 45 g</t>
  </si>
  <si>
    <t>ZP32.07</t>
  </si>
  <si>
    <t>8-810.w6</t>
  </si>
  <si>
    <t>45 g bis unter 55 g</t>
  </si>
  <si>
    <t>ZP32.08</t>
  </si>
  <si>
    <t>8-810.w7</t>
  </si>
  <si>
    <t>55 g bis unter 65 g</t>
  </si>
  <si>
    <t>ZP32.09</t>
  </si>
  <si>
    <t>8-810.w8</t>
  </si>
  <si>
    <t>65 g bis unter 75 g</t>
  </si>
  <si>
    <t>ZP32.10</t>
  </si>
  <si>
    <t>8-810.w9</t>
  </si>
  <si>
    <t>75 g bis unter 85 g</t>
  </si>
  <si>
    <t>ZP32.11</t>
  </si>
  <si>
    <t>8-810.wa</t>
  </si>
  <si>
    <t>85 g bis unter 105 g</t>
  </si>
  <si>
    <t>ZP32.12</t>
  </si>
  <si>
    <t>8-810.wb</t>
  </si>
  <si>
    <t>105 g bis unter 125 g</t>
  </si>
  <si>
    <t>ZP32.13</t>
  </si>
  <si>
    <t>8-810.wc</t>
  </si>
  <si>
    <t>125 g bis unter 145 g</t>
  </si>
  <si>
    <t>ZP32.14</t>
  </si>
  <si>
    <t>8-810.wd</t>
  </si>
  <si>
    <t>145 g bis unter 165 g</t>
  </si>
  <si>
    <t>ZP32.15</t>
  </si>
  <si>
    <t>8-810.we</t>
  </si>
  <si>
    <t>165 g bis unter 185 g</t>
  </si>
  <si>
    <t>ZP32.16</t>
  </si>
  <si>
    <t>8-810.wf</t>
  </si>
  <si>
    <t>185 g bis unter 205 g</t>
  </si>
  <si>
    <t>ZP32.17</t>
  </si>
  <si>
    <t>8-810.wg</t>
  </si>
  <si>
    <t>205 g bis unter 225 g</t>
  </si>
  <si>
    <t>ZP32.18</t>
  </si>
  <si>
    <t>8-810.wh</t>
  </si>
  <si>
    <t>225 g bis unter 245 g</t>
  </si>
  <si>
    <t>ZP32.19</t>
  </si>
  <si>
    <t>8-810.wj</t>
  </si>
  <si>
    <t>245 g bis unter 285 g</t>
  </si>
  <si>
    <t>ZP32.20</t>
  </si>
  <si>
    <t>8-810.wk</t>
  </si>
  <si>
    <t>285 g bis unter 325 g</t>
  </si>
  <si>
    <t>ZP32.21</t>
  </si>
  <si>
    <t>8-810.wm</t>
  </si>
  <si>
    <t>325 g bis unter 365 g</t>
  </si>
  <si>
    <t>ZP32.22</t>
  </si>
  <si>
    <t>8-810.wn</t>
  </si>
  <si>
    <t>365 g bis unter 445 g</t>
  </si>
  <si>
    <t>ZP32.23</t>
  </si>
  <si>
    <t>8-810.wp</t>
  </si>
  <si>
    <t>445 g bis unter 525 g</t>
  </si>
  <si>
    <t>ZP32.24</t>
  </si>
  <si>
    <t>8-810.wq</t>
  </si>
  <si>
    <t>525 g bis unter 605 g</t>
  </si>
  <si>
    <t>ZP32.25</t>
  </si>
  <si>
    <t>8-810.wr</t>
  </si>
  <si>
    <t>605 g bis unter 685 g</t>
  </si>
  <si>
    <t>ZP32.26</t>
  </si>
  <si>
    <t>8-810.ws</t>
  </si>
  <si>
    <t>685 g bis unter 765 g</t>
  </si>
  <si>
    <t>ZP32.27</t>
  </si>
  <si>
    <t>8-810.wt</t>
  </si>
  <si>
    <t>765 g bis unter 845 g</t>
  </si>
  <si>
    <t>ZP32.28</t>
  </si>
  <si>
    <t>8-810.wu</t>
  </si>
  <si>
    <t>ZP34</t>
  </si>
  <si>
    <t>Gabe von Palifermin, parenteral</t>
  </si>
  <si>
    <t>ZP34.01</t>
  </si>
  <si>
    <t>6-003.20</t>
  </si>
  <si>
    <t>ZP34.02</t>
  </si>
  <si>
    <t>6-003.21</t>
  </si>
  <si>
    <t>ZP34.03</t>
  </si>
  <si>
    <t>6-003.22</t>
  </si>
  <si>
    <t>ZP34.04</t>
  </si>
  <si>
    <t>6-003.23</t>
  </si>
  <si>
    <t>5,0 mg bis unter 10,0 mg</t>
  </si>
  <si>
    <t>ZP34.05</t>
  </si>
  <si>
    <t>6-003.24</t>
  </si>
  <si>
    <t>10,0 mg bis unter 15,0 mg</t>
  </si>
  <si>
    <t>ZP34.06</t>
  </si>
  <si>
    <t>6-003.25</t>
  </si>
  <si>
    <t>15,0 mg bis unter 20,0 mg</t>
  </si>
  <si>
    <t>ZP34.07</t>
  </si>
  <si>
    <t>6-003.26</t>
  </si>
  <si>
    <t>20,0 mg bis unter 25,0 mg</t>
  </si>
  <si>
    <t>ZP34.08</t>
  </si>
  <si>
    <t>6-003.27</t>
  </si>
  <si>
    <t>25,0 mg bis unter 30,0 mg</t>
  </si>
  <si>
    <t>ZP34.09</t>
  </si>
  <si>
    <t>6-003.28</t>
  </si>
  <si>
    <t>30,0 mg bis unter 35,0 mg</t>
  </si>
  <si>
    <t>ZP34.10</t>
  </si>
  <si>
    <t>6-003.29</t>
  </si>
  <si>
    <t>35,0 mg bis unter 40,0 mg</t>
  </si>
  <si>
    <t>ZP34.11</t>
  </si>
  <si>
    <t>6-003.2a</t>
  </si>
  <si>
    <t>40,0 mg bis unter 50,0 mg</t>
  </si>
  <si>
    <t>ZP34.12</t>
  </si>
  <si>
    <t>6-003.2b</t>
  </si>
  <si>
    <t>ZP35</t>
  </si>
  <si>
    <t>Gabe von Carmustin-Implantaten, intrathekal</t>
  </si>
  <si>
    <t>Applikation von Medikamenten, Liste 3: Carmustin-Implantat, intrathekal</t>
  </si>
  <si>
    <t>ZP35.01</t>
  </si>
  <si>
    <t>6-003.30</t>
  </si>
  <si>
    <t>4 Implantate bis unter 7 Implantate</t>
  </si>
  <si>
    <t>ZP35.02</t>
  </si>
  <si>
    <t>6-003.31</t>
  </si>
  <si>
    <t>7 Implantate bis unter 10 Implantate</t>
  </si>
  <si>
    <t>ZP35.03</t>
  </si>
  <si>
    <t>6-003.32</t>
  </si>
  <si>
    <t>ZP36</t>
  </si>
  <si>
    <t>Gabe von Natalizumab, parenteral</t>
  </si>
  <si>
    <t>Applikation von Medikamenten, Liste 3: Natalizumab, parenteral</t>
  </si>
  <si>
    <t>ZP36.01</t>
  </si>
  <si>
    <t>6-003.f0</t>
  </si>
  <si>
    <t>300 mg bis unter 600 mg</t>
  </si>
  <si>
    <t>ZP36.02</t>
  </si>
  <si>
    <t>6-003.f1</t>
  </si>
  <si>
    <t>600 mg bis unter 900 mg</t>
  </si>
  <si>
    <t>ZP36.03</t>
  </si>
  <si>
    <t>6-003.f2</t>
  </si>
  <si>
    <t>ZP37</t>
  </si>
  <si>
    <t>Gabe von Palivizumab, parenteral</t>
  </si>
  <si>
    <t>Applikation von Medikamenten, Liste 4: Palivizumab, parenteral</t>
  </si>
  <si>
    <t>ZP37.01</t>
  </si>
  <si>
    <t>6-004.00</t>
  </si>
  <si>
    <r>
      <t>15 mg bis unter 30 mg</t>
    </r>
    <r>
      <rPr>
        <vertAlign val="superscript"/>
        <sz val="10"/>
        <rFont val="Arial"/>
        <family val="2"/>
      </rPr>
      <t>1)</t>
    </r>
  </si>
  <si>
    <t>ZP37.02</t>
  </si>
  <si>
    <t>6-004.01</t>
  </si>
  <si>
    <r>
      <t>30 mg bis unter 45 mg</t>
    </r>
    <r>
      <rPr>
        <vertAlign val="superscript"/>
        <sz val="10"/>
        <rFont val="Arial"/>
        <family val="2"/>
      </rPr>
      <t>1)</t>
    </r>
  </si>
  <si>
    <t>ZP37.03</t>
  </si>
  <si>
    <t>6-004.02</t>
  </si>
  <si>
    <r>
      <t>45 mg bis unter 60 mg</t>
    </r>
    <r>
      <rPr>
        <vertAlign val="superscript"/>
        <sz val="10"/>
        <rFont val="Arial"/>
        <family val="2"/>
      </rPr>
      <t>1)</t>
    </r>
  </si>
  <si>
    <t>ZP37.04</t>
  </si>
  <si>
    <t>6-004.03</t>
  </si>
  <si>
    <r>
      <t>60 mg bis unter 75 mg</t>
    </r>
    <r>
      <rPr>
        <vertAlign val="superscript"/>
        <sz val="10"/>
        <rFont val="Arial"/>
        <family val="2"/>
      </rPr>
      <t>1)</t>
    </r>
  </si>
  <si>
    <t>ZP37.05</t>
  </si>
  <si>
    <t>6-004.04</t>
  </si>
  <si>
    <r>
      <t>75 mg bis unter 90 mg</t>
    </r>
    <r>
      <rPr>
        <vertAlign val="superscript"/>
        <sz val="10"/>
        <rFont val="Arial"/>
        <family val="2"/>
      </rPr>
      <t>1)</t>
    </r>
  </si>
  <si>
    <t>ZP37.06</t>
  </si>
  <si>
    <t>6-004.05</t>
  </si>
  <si>
    <r>
      <t>90 mg bis unter 120 mg</t>
    </r>
    <r>
      <rPr>
        <vertAlign val="superscript"/>
        <sz val="10"/>
        <rFont val="Arial"/>
        <family val="2"/>
      </rPr>
      <t>1)</t>
    </r>
  </si>
  <si>
    <t>ZP37.07</t>
  </si>
  <si>
    <t>6-004.06</t>
  </si>
  <si>
    <r>
      <t>120 mg bis unter 150 mg</t>
    </r>
    <r>
      <rPr>
        <vertAlign val="superscript"/>
        <sz val="10"/>
        <rFont val="Arial"/>
        <family val="2"/>
      </rPr>
      <t>1)</t>
    </r>
  </si>
  <si>
    <t>ZP37.08</t>
  </si>
  <si>
    <t>6-004.07</t>
  </si>
  <si>
    <r>
      <t>150 mg bis unter 180 mg</t>
    </r>
    <r>
      <rPr>
        <vertAlign val="superscript"/>
        <sz val="10"/>
        <rFont val="Arial"/>
        <family val="2"/>
      </rPr>
      <t>1)</t>
    </r>
  </si>
  <si>
    <t>ZP37.09</t>
  </si>
  <si>
    <t>6-004.08</t>
  </si>
  <si>
    <r>
      <t>180 mg bis unter 240 mg</t>
    </r>
    <r>
      <rPr>
        <vertAlign val="superscript"/>
        <sz val="10"/>
        <rFont val="Arial"/>
        <family val="2"/>
      </rPr>
      <t>1)</t>
    </r>
  </si>
  <si>
    <t>ZP37.10</t>
  </si>
  <si>
    <t>6-004.09</t>
  </si>
  <si>
    <r>
      <t>240 mg bis unter 300 mg</t>
    </r>
    <r>
      <rPr>
        <vertAlign val="superscript"/>
        <sz val="10"/>
        <rFont val="Arial"/>
        <family val="2"/>
      </rPr>
      <t>1)</t>
    </r>
  </si>
  <si>
    <t>ZP37.11</t>
  </si>
  <si>
    <t>6-004.0a</t>
  </si>
  <si>
    <r>
      <t>300 mg bis unter 360 mg</t>
    </r>
    <r>
      <rPr>
        <vertAlign val="superscript"/>
        <sz val="10"/>
        <rFont val="Arial"/>
        <family val="2"/>
      </rPr>
      <t>1)</t>
    </r>
  </si>
  <si>
    <t>ZP37.12</t>
  </si>
  <si>
    <t>6-004.0b</t>
  </si>
  <si>
    <r>
      <t>360 mg bis unter 420 mg</t>
    </r>
    <r>
      <rPr>
        <vertAlign val="superscript"/>
        <sz val="10"/>
        <rFont val="Arial"/>
        <family val="2"/>
      </rPr>
      <t>1)</t>
    </r>
  </si>
  <si>
    <t>ZP37.13</t>
  </si>
  <si>
    <t>6-004.0c</t>
  </si>
  <si>
    <r>
      <t>420 mg bis unter 480 mg</t>
    </r>
    <r>
      <rPr>
        <vertAlign val="superscript"/>
        <sz val="10"/>
        <rFont val="Arial"/>
        <family val="2"/>
      </rPr>
      <t>1)</t>
    </r>
  </si>
  <si>
    <t>ZP37.14</t>
  </si>
  <si>
    <t>6-004.0d</t>
  </si>
  <si>
    <r>
      <t>480 mg bis unter 540 mg</t>
    </r>
    <r>
      <rPr>
        <vertAlign val="superscript"/>
        <sz val="10"/>
        <rFont val="Arial"/>
        <family val="2"/>
      </rPr>
      <t>1)</t>
    </r>
  </si>
  <si>
    <t>ZP37.15</t>
  </si>
  <si>
    <t>6-004.0e</t>
  </si>
  <si>
    <r>
      <t>540 mg bis unter 600 mg</t>
    </r>
    <r>
      <rPr>
        <vertAlign val="superscript"/>
        <sz val="10"/>
        <rFont val="Arial"/>
        <family val="2"/>
      </rPr>
      <t>1)</t>
    </r>
  </si>
  <si>
    <t>ZP37.16</t>
  </si>
  <si>
    <t>6-004.0f</t>
  </si>
  <si>
    <t>ZP38</t>
  </si>
  <si>
    <t>Gabe von Erythrozyten-konzentraten</t>
  </si>
  <si>
    <t>Transfusion von Vollblut, Erythrozytenkonzentrat und Thrombozyten-konzentrat: Erythrozytenkonzentrat</t>
  </si>
  <si>
    <t>ZP38.01</t>
  </si>
  <si>
    <t>8-800.c1</t>
  </si>
  <si>
    <r>
      <t>6 TE bis unter 11 TE</t>
    </r>
    <r>
      <rPr>
        <vertAlign val="superscript"/>
        <sz val="10"/>
        <rFont val="Arial"/>
        <family val="2"/>
      </rPr>
      <t>4)</t>
    </r>
  </si>
  <si>
    <t>ZP38.02</t>
  </si>
  <si>
    <t>8-800.c2</t>
  </si>
  <si>
    <r>
      <t>11 TE bis unter 16 TE</t>
    </r>
    <r>
      <rPr>
        <vertAlign val="superscript"/>
        <sz val="10"/>
        <rFont val="Arial"/>
        <family val="2"/>
      </rPr>
      <t>4)</t>
    </r>
  </si>
  <si>
    <t>ZP38.03</t>
  </si>
  <si>
    <t>8-800.c3</t>
  </si>
  <si>
    <t>16 TE bis unter 24 TE</t>
  </si>
  <si>
    <t>ZP38.04</t>
  </si>
  <si>
    <t>8-800.c4</t>
  </si>
  <si>
    <t>24 TE bis unter 32 TE</t>
  </si>
  <si>
    <t>ZP38.05</t>
  </si>
  <si>
    <t>8-800.c5</t>
  </si>
  <si>
    <t>32 TE bis unter 40 TE</t>
  </si>
  <si>
    <t>ZP38.06</t>
  </si>
  <si>
    <t>8-800.c6</t>
  </si>
  <si>
    <t>40 TE bis unter 48 TE</t>
  </si>
  <si>
    <t>ZP38.07</t>
  </si>
  <si>
    <t>8-800.c7</t>
  </si>
  <si>
    <t>48 TE bis unter 56 TE</t>
  </si>
  <si>
    <t>ZP38.08</t>
  </si>
  <si>
    <t>8-800.c8</t>
  </si>
  <si>
    <t>56 TE bis unter 64 TE</t>
  </si>
  <si>
    <t>ZP38.09</t>
  </si>
  <si>
    <t>8-800.c9</t>
  </si>
  <si>
    <t>64 TE bis unter 72 TE</t>
  </si>
  <si>
    <t>ZP38.10</t>
  </si>
  <si>
    <t>8-800.ca</t>
  </si>
  <si>
    <t>72 TE bis unter 80 TE</t>
  </si>
  <si>
    <t>ZP38.11</t>
  </si>
  <si>
    <t>8-800.cb</t>
  </si>
  <si>
    <t>80 TE bis unter 88 TE</t>
  </si>
  <si>
    <t>ZP38.12</t>
  </si>
  <si>
    <t>8-800.cc</t>
  </si>
  <si>
    <t>88 TE bis unter 104 TE</t>
  </si>
  <si>
    <t>ZP38.13</t>
  </si>
  <si>
    <t>8-800.cd</t>
  </si>
  <si>
    <t>104 TE bis unter 120 TE</t>
  </si>
  <si>
    <t>ZP38.14</t>
  </si>
  <si>
    <t>8-800.ce</t>
  </si>
  <si>
    <t>120 TE bis unter 136 TE</t>
  </si>
  <si>
    <t>ZP38.15</t>
  </si>
  <si>
    <t>8-800.cf</t>
  </si>
  <si>
    <t>136 TE bis unter 152 TE</t>
  </si>
  <si>
    <t>ZP38.16</t>
  </si>
  <si>
    <t>8-800.cg</t>
  </si>
  <si>
    <t>152 TE bis unter 168 TE</t>
  </si>
  <si>
    <t>ZP38.17</t>
  </si>
  <si>
    <t>8-800.ch</t>
  </si>
  <si>
    <t>168 TE bis unter 184 TE</t>
  </si>
  <si>
    <t>ZP38.18</t>
  </si>
  <si>
    <t>8-800.cj</t>
  </si>
  <si>
    <t>184 TE bis unter 200 TE</t>
  </si>
  <si>
    <t>ZP38.19</t>
  </si>
  <si>
    <t>8-800.ck</t>
  </si>
  <si>
    <t>200 TE bis unter 216 TE</t>
  </si>
  <si>
    <t>ZP38.20</t>
  </si>
  <si>
    <t>8-800.cm</t>
  </si>
  <si>
    <t>216 TE bis unter 232 TE</t>
  </si>
  <si>
    <t>ZP38.21</t>
  </si>
  <si>
    <t>8-800.cn</t>
  </si>
  <si>
    <t>232 TE bis unter 248 TE</t>
  </si>
  <si>
    <t>ZP38.22</t>
  </si>
  <si>
    <t>8-800.cp</t>
  </si>
  <si>
    <t>248 TE bis unter 264 TE</t>
  </si>
  <si>
    <t>ZP38.23</t>
  </si>
  <si>
    <t>8-800.cq</t>
  </si>
  <si>
    <t>264 TE bis unter 280 TE</t>
  </si>
  <si>
    <t>ZP38.24</t>
  </si>
  <si>
    <t>8-800.cr</t>
  </si>
  <si>
    <t>ZP39</t>
  </si>
  <si>
    <t>Gabe von patienten-bezogenen Thrombozyten-konzentraten</t>
  </si>
  <si>
    <t>Transfusion von Vollblut, Erythrozytenkonzentrat und Thrombozyten-konzentrat: Patientenbezogene Thrombozytenkonzentrate</t>
  </si>
  <si>
    <t>ZP39.01</t>
  </si>
  <si>
    <t>8-800.60</t>
  </si>
  <si>
    <t>1 patientenbezogenes Thrombozytenkonzentrat</t>
  </si>
  <si>
    <t>ZP39.02</t>
  </si>
  <si>
    <t>8-800.61</t>
  </si>
  <si>
    <t>2 patientenbezogene Thrombozytenkonzentrate</t>
  </si>
  <si>
    <t>ZP39.03</t>
  </si>
  <si>
    <t>8-800.62</t>
  </si>
  <si>
    <t>3 bis unter 5 patientenbezogene Thrombozytenkonzentrate</t>
  </si>
  <si>
    <t>ZP39.04</t>
  </si>
  <si>
    <t>8-800.63</t>
  </si>
  <si>
    <t>5 bis unter 7 patientenbezogene Thrombozytenkonzentrate</t>
  </si>
  <si>
    <t>ZP39.05</t>
  </si>
  <si>
    <t>8-800.64</t>
  </si>
  <si>
    <t>7 bis unter 9 patientenbezogene Thrombozytenkonzentrate</t>
  </si>
  <si>
    <t>ZP39.06</t>
  </si>
  <si>
    <t>8-800.65</t>
  </si>
  <si>
    <t>9 bis unter 11 patientenbezogene Thrombozytenkonzentrate</t>
  </si>
  <si>
    <t>ZP39.07</t>
  </si>
  <si>
    <t>8-800.66</t>
  </si>
  <si>
    <t>11 bis unter 13 patientenbezogene Thrombozytenkonzentrate</t>
  </si>
  <si>
    <t>ZP39.08</t>
  </si>
  <si>
    <t>8-800.67</t>
  </si>
  <si>
    <t>13 bis unter 15 patientenbezogene Thrombozytenkonzentrate</t>
  </si>
  <si>
    <t>ZP39.09</t>
  </si>
  <si>
    <t>8-800.68</t>
  </si>
  <si>
    <t>15 bis unter 17 patientenbezogene Thrombozytenkonzentrate</t>
  </si>
  <si>
    <t>ZP39.10</t>
  </si>
  <si>
    <t>8-800.69</t>
  </si>
  <si>
    <t>17 bis unter 19 patientenbezogene Thrombozytenkonzentrate</t>
  </si>
  <si>
    <t>ZP39.11</t>
  </si>
  <si>
    <t>8-800.6a</t>
  </si>
  <si>
    <t>19 bis unter 23 patientenbezogene Thrombozytenkonzentrate</t>
  </si>
  <si>
    <t>ZP39.12</t>
  </si>
  <si>
    <t>8-800.6b</t>
  </si>
  <si>
    <t>23 bis unter 27 patientenbezogene Thrombozytenkonzentrate</t>
  </si>
  <si>
    <t>ZP39.13</t>
  </si>
  <si>
    <t>8-800.6c</t>
  </si>
  <si>
    <t>27 bis unter 31 patientenbezogene Thrombozytenkonzentrate</t>
  </si>
  <si>
    <t>ZP39.14</t>
  </si>
  <si>
    <t>8-800.6d</t>
  </si>
  <si>
    <t>31 bis unter 35 patientenbezogene Thrombozytenkonzentrate</t>
  </si>
  <si>
    <t>ZP39.15</t>
  </si>
  <si>
    <t>8-800.6e</t>
  </si>
  <si>
    <t>35 bis unter 39 patientenbezogene Thrombozytenkonzentrate</t>
  </si>
  <si>
    <t>ZP39.16</t>
  </si>
  <si>
    <t>8-800.6g</t>
  </si>
  <si>
    <t>39 bis unter 43 patientenbezogene Thrombozytenkonzentrate</t>
  </si>
  <si>
    <t>ZP39.17</t>
  </si>
  <si>
    <t>8-800.6h</t>
  </si>
  <si>
    <t>43 bis unter 47 patientenbezogene Thrombozytenkonzentrate</t>
  </si>
  <si>
    <t>ZP39.18</t>
  </si>
  <si>
    <t>8-800.6j</t>
  </si>
  <si>
    <t>47 bis unter 51 patientenbezogene Thrombozytenkonzentrate</t>
  </si>
  <si>
    <t>ZP39.19</t>
  </si>
  <si>
    <t>8-800.6k</t>
  </si>
  <si>
    <t>51 bis unter 55 patientenbezogene Thrombozytenkonzentrate</t>
  </si>
  <si>
    <t>ZP39.20</t>
  </si>
  <si>
    <t>8-800.6m</t>
  </si>
  <si>
    <t>55 bis unter 59 patientenbezogene Thrombozytenkonzentrate</t>
  </si>
  <si>
    <t>ZP39.21</t>
  </si>
  <si>
    <t>8-800.6n</t>
  </si>
  <si>
    <t>59 bis unter 63 patientenbezogene Thrombozytenkonzentrate</t>
  </si>
  <si>
    <t>ZP39.22</t>
  </si>
  <si>
    <t>8-800.6p</t>
  </si>
  <si>
    <t>63 bis unter 67 patientenbezogene Thrombozytenkonzentrate</t>
  </si>
  <si>
    <t>ZP39.23</t>
  </si>
  <si>
    <t>8-800.6q</t>
  </si>
  <si>
    <t>67 bis unter 71 patientenbezogene Thrombozytenkonzentrate</t>
  </si>
  <si>
    <t>ZP39.24</t>
  </si>
  <si>
    <t>300 mg bis unter 350 mg</t>
  </si>
  <si>
    <t>350 mg bis unter 400 mg</t>
  </si>
  <si>
    <t>400 mg bis unter 450 mg</t>
  </si>
  <si>
    <t>450 mg bis unter 500 mg</t>
  </si>
  <si>
    <t>1.600 mg bis unter 2.000 mg</t>
  </si>
  <si>
    <t>2.000 mg bis unter 2.400 mg</t>
  </si>
  <si>
    <t>2.400 mg bis unter 2.800 mg</t>
  </si>
  <si>
    <t>ZP41</t>
  </si>
  <si>
    <t>Gabe von Liposomalem Amphotericin B, parenteral</t>
  </si>
  <si>
    <t>Applikation von Medikamenten, Liste 2: Liposomales Amphotericin B, parenteral</t>
  </si>
  <si>
    <t>ZP41.01</t>
  </si>
  <si>
    <t>6-002.q0</t>
  </si>
  <si>
    <r>
      <t>100 mg bis unter 175 mg</t>
    </r>
    <r>
      <rPr>
        <vertAlign val="superscript"/>
        <sz val="10"/>
        <rFont val="Arial"/>
        <family val="2"/>
      </rPr>
      <t>4)</t>
    </r>
  </si>
  <si>
    <t>ZP41.02</t>
  </si>
  <si>
    <t>6-002.q1</t>
  </si>
  <si>
    <r>
      <t>175 mg bis unter 250 mg</t>
    </r>
    <r>
      <rPr>
        <vertAlign val="superscript"/>
        <sz val="10"/>
        <rFont val="Arial"/>
        <family val="2"/>
      </rPr>
      <t>4)</t>
    </r>
  </si>
  <si>
    <t>ZP41.03</t>
  </si>
  <si>
    <t>6-002.q2</t>
  </si>
  <si>
    <t>ZP41.04</t>
  </si>
  <si>
    <t>6-002.q3</t>
  </si>
  <si>
    <t>ZP41.05</t>
  </si>
  <si>
    <t>6-002.q4</t>
  </si>
  <si>
    <t>ZP41.06</t>
  </si>
  <si>
    <t>6-002.q5</t>
  </si>
  <si>
    <t>ZP41.07</t>
  </si>
  <si>
    <t>6-002.q6</t>
  </si>
  <si>
    <t>ZP41.08</t>
  </si>
  <si>
    <t>6-002.q7</t>
  </si>
  <si>
    <t>ZP41.09</t>
  </si>
  <si>
    <t>6-002.q8</t>
  </si>
  <si>
    <t>ZP41.10</t>
  </si>
  <si>
    <t>6-002.q9</t>
  </si>
  <si>
    <t>ZP41.11</t>
  </si>
  <si>
    <t>6-002.qa</t>
  </si>
  <si>
    <t>ZP41.12</t>
  </si>
  <si>
    <t>6-002.qb</t>
  </si>
  <si>
    <t>ZP41.13</t>
  </si>
  <si>
    <t>6-002.qc</t>
  </si>
  <si>
    <t>ZP41.14</t>
  </si>
  <si>
    <t>6-002.qd</t>
  </si>
  <si>
    <t>ZP41.15</t>
  </si>
  <si>
    <t>6-002.qe</t>
  </si>
  <si>
    <t>1.950 mg bis unter 2.150 mg</t>
  </si>
  <si>
    <t>ZP41.16</t>
  </si>
  <si>
    <t>6-002.qf</t>
  </si>
  <si>
    <t>2.150 mg bis unter 3.150 mg</t>
  </si>
  <si>
    <t>ZP41.17</t>
  </si>
  <si>
    <t>6-002.qg</t>
  </si>
  <si>
    <t>3.150 mg bis unter 4.150 mg</t>
  </si>
  <si>
    <t>ZP41.18</t>
  </si>
  <si>
    <t>6-002.qh</t>
  </si>
  <si>
    <t>4.150 mg bis unter 5.150 mg</t>
  </si>
  <si>
    <t>ZP41.19</t>
  </si>
  <si>
    <t>6-002.qj</t>
  </si>
  <si>
    <t>5.150 mg bis unter 6.150 mg</t>
  </si>
  <si>
    <t>ZP41.20</t>
  </si>
  <si>
    <t>6-002.qk</t>
  </si>
  <si>
    <t>6.150 mg bis unter 8.650 mg</t>
  </si>
  <si>
    <t>ZP41.21</t>
  </si>
  <si>
    <t>6-002.qm</t>
  </si>
  <si>
    <t>8.650 mg bis unter 11.150 mg</t>
  </si>
  <si>
    <t>ZP41.22</t>
  </si>
  <si>
    <t>6-002.qn</t>
  </si>
  <si>
    <t>11.150 mg bis unter 13.650 mg</t>
  </si>
  <si>
    <t>ZP41.23</t>
  </si>
  <si>
    <t>6-002.qp</t>
  </si>
  <si>
    <t>13.650 mg bis unter 18.650 mg</t>
  </si>
  <si>
    <t>ZP41.24</t>
  </si>
  <si>
    <t>6-002.qq</t>
  </si>
  <si>
    <t>18.650 mg bis unter 23.650 mg</t>
  </si>
  <si>
    <t>ZP41.25</t>
  </si>
  <si>
    <t>6-002.qr</t>
  </si>
  <si>
    <t>23.650 mg bis unter 28.650 mg</t>
  </si>
  <si>
    <t>ZP41.26</t>
  </si>
  <si>
    <t>6-002.qs</t>
  </si>
  <si>
    <t>28.650 mg bis unter 33.650 mg</t>
  </si>
  <si>
    <t>ZP41.27</t>
  </si>
  <si>
    <t>6-002.qt</t>
  </si>
  <si>
    <t>33.650 mg bis unter 38.650 mg</t>
  </si>
  <si>
    <t>ZP41.28</t>
  </si>
  <si>
    <t>6-002.qu</t>
  </si>
  <si>
    <t>38.650 mg bis unter 43.650 mg</t>
  </si>
  <si>
    <t>ZP41.29</t>
  </si>
  <si>
    <t>6-002.qv</t>
  </si>
  <si>
    <t>ZP44</t>
  </si>
  <si>
    <t>Gabe von Itraconazol, parenteral</t>
  </si>
  <si>
    <t>Applikation von Medikamenten, Liste 2: Itraconazol, parenteral</t>
  </si>
  <si>
    <t>ZP44.01</t>
  </si>
  <si>
    <t>6-002.c0</t>
  </si>
  <si>
    <r>
      <t>400 mg bis unter 800 mg</t>
    </r>
    <r>
      <rPr>
        <vertAlign val="superscript"/>
        <sz val="10"/>
        <rFont val="Arial"/>
        <family val="2"/>
      </rPr>
      <t>3)</t>
    </r>
  </si>
  <si>
    <t>ZP44.02</t>
  </si>
  <si>
    <t>6-002.c1</t>
  </si>
  <si>
    <r>
      <t>800 mg bis unter 1.200 mg</t>
    </r>
    <r>
      <rPr>
        <vertAlign val="superscript"/>
        <sz val="10"/>
        <rFont val="Arial"/>
        <family val="2"/>
      </rPr>
      <t>3)</t>
    </r>
  </si>
  <si>
    <t>ZP44.03</t>
  </si>
  <si>
    <t>6-002.c2</t>
  </si>
  <si>
    <t>1.200 mg bis unter 1.600 mg</t>
  </si>
  <si>
    <t>ZP44.04</t>
  </si>
  <si>
    <t>6-002.c3</t>
  </si>
  <si>
    <t>ZP44.05</t>
  </si>
  <si>
    <t>6-002.c4</t>
  </si>
  <si>
    <t>ZP44.06</t>
  </si>
  <si>
    <t>6-002.c5</t>
  </si>
  <si>
    <t>ZP44.07</t>
  </si>
  <si>
    <t>6-002.c6</t>
  </si>
  <si>
    <t>2.800 mg bis unter 3.200 mg</t>
  </si>
  <si>
    <t>ZP44.08</t>
  </si>
  <si>
    <t>6-002.c7</t>
  </si>
  <si>
    <t>3.200 mg bis unter 3.600 mg</t>
  </si>
  <si>
    <t>ZP44.09</t>
  </si>
  <si>
    <t>6-002.c8</t>
  </si>
  <si>
    <t>3.600 mg bis unter 4.000 mg</t>
  </si>
  <si>
    <t>ZP44.10</t>
  </si>
  <si>
    <t>6-002.c9</t>
  </si>
  <si>
    <t>4.000 mg bis unter 4.800 mg</t>
  </si>
  <si>
    <t>ZP44.11</t>
  </si>
  <si>
    <t>6-002.ca</t>
  </si>
  <si>
    <t>4.800 mg bis unter 5.600 mg</t>
  </si>
  <si>
    <t>ZP44.12</t>
  </si>
  <si>
    <t>6-002.cb</t>
  </si>
  <si>
    <t>5.600 mg bis unter 6.400 mg</t>
  </si>
  <si>
    <t>ZP44.13</t>
  </si>
  <si>
    <t>6-002.cc</t>
  </si>
  <si>
    <t>6.400 mg bis unter 7.200 mg</t>
  </si>
  <si>
    <t>ZP44.14</t>
  </si>
  <si>
    <t>6-002.cd</t>
  </si>
  <si>
    <t>7.200 mg bis unter 8.000 mg</t>
  </si>
  <si>
    <t>ZP44.15</t>
  </si>
  <si>
    <t>6-002.ce</t>
  </si>
  <si>
    <t>8.000 mg bis unter 8.800 mg</t>
  </si>
  <si>
    <t>ZP44.16</t>
  </si>
  <si>
    <t>6-002.cg</t>
  </si>
  <si>
    <t>8.800 mg bis unter 10.400 mg</t>
  </si>
  <si>
    <t>ZP44.17</t>
  </si>
  <si>
    <t>6-002.ch</t>
  </si>
  <si>
    <t>10.400 mg bis unter 12.000 mg</t>
  </si>
  <si>
    <t>ZP44.18</t>
  </si>
  <si>
    <t>6-002.cj</t>
  </si>
  <si>
    <t>12.000 mg bis unter 13.600 mg</t>
  </si>
  <si>
    <t>ZP44.19</t>
  </si>
  <si>
    <t>6-002.ck</t>
  </si>
  <si>
    <t>13.600 mg bis unter 16.800 mg</t>
  </si>
  <si>
    <t>ZP44.20</t>
  </si>
  <si>
    <t>6-002.cm</t>
  </si>
  <si>
    <t>16.800 mg bis unter 20.000 mg</t>
  </si>
  <si>
    <t>ZP44.21</t>
  </si>
  <si>
    <t>6-002.cn</t>
  </si>
  <si>
    <t>20.000 mg bis unter 23.200 mg</t>
  </si>
  <si>
    <t>ZP44.22</t>
  </si>
  <si>
    <t>6-002.cp</t>
  </si>
  <si>
    <t>ZP46</t>
  </si>
  <si>
    <t>Gabe von Anidulafungin, parenteral</t>
  </si>
  <si>
    <t>Applikation von Medikamenten, Liste 3: Anidulafungin, parenteral</t>
  </si>
  <si>
    <t>ZP46.01</t>
  </si>
  <si>
    <t>6-003.k0</t>
  </si>
  <si>
    <t>ZP46.02</t>
  </si>
  <si>
    <t>6-003.k1</t>
  </si>
  <si>
    <t>ZP46.03</t>
  </si>
  <si>
    <t>6-003.k2</t>
  </si>
  <si>
    <t>ZP46.04</t>
  </si>
  <si>
    <t>6-003.k3</t>
  </si>
  <si>
    <t>ZP46.05</t>
  </si>
  <si>
    <t>6-003.k4</t>
  </si>
  <si>
    <t>ZP46.06</t>
  </si>
  <si>
    <t>6-003.k5</t>
  </si>
  <si>
    <t>ZP46.07</t>
  </si>
  <si>
    <t>6-003.k6</t>
  </si>
  <si>
    <t>ZP46.08</t>
  </si>
  <si>
    <t>6-003.k7</t>
  </si>
  <si>
    <t>ZP46.09</t>
  </si>
  <si>
    <t>6-003.k8</t>
  </si>
  <si>
    <t>ZP46.10</t>
  </si>
  <si>
    <t>6-003.k9</t>
  </si>
  <si>
    <t>ZP46.11</t>
  </si>
  <si>
    <t>6-003.ka</t>
  </si>
  <si>
    <t>ZP46.12</t>
  </si>
  <si>
    <t>6-003.kb</t>
  </si>
  <si>
    <t>ZP46.13</t>
  </si>
  <si>
    <t>6-003.kc</t>
  </si>
  <si>
    <t>ZP46.14</t>
  </si>
  <si>
    <t>6-003.kd</t>
  </si>
  <si>
    <t>ZP46.15</t>
  </si>
  <si>
    <t>6-003.ke</t>
  </si>
  <si>
    <t>ZP46.16</t>
  </si>
  <si>
    <t>6-003.kf</t>
  </si>
  <si>
    <t>ZP46.17</t>
  </si>
  <si>
    <t>6-003.kg</t>
  </si>
  <si>
    <t>ZP46.18</t>
  </si>
  <si>
    <t>6-003.kh</t>
  </si>
  <si>
    <t>ZP46.19</t>
  </si>
  <si>
    <t>6-003.kj</t>
  </si>
  <si>
    <t>3.200 mg bis unter 4.000 mg</t>
  </si>
  <si>
    <t>ZP46.20</t>
  </si>
  <si>
    <t>6-003.kk</t>
  </si>
  <si>
    <t>ZP46.21</t>
  </si>
  <si>
    <t>6-003.km</t>
  </si>
  <si>
    <t>ZP46.22</t>
  </si>
  <si>
    <t>6-003.kn</t>
  </si>
  <si>
    <t>ZP46.23</t>
  </si>
  <si>
    <t>6-003.kp</t>
  </si>
  <si>
    <t>6.400 mg bis unter 8.000 mg</t>
  </si>
  <si>
    <t>ZP46.24</t>
  </si>
  <si>
    <t>6-003.kq</t>
  </si>
  <si>
    <t>8.000 mg bis unter 9.600 mg</t>
  </si>
  <si>
    <t>ZP46.25</t>
  </si>
  <si>
    <t>6-003.kr</t>
  </si>
  <si>
    <t>9.600 mg bis unter 11.200 mg</t>
  </si>
  <si>
    <t>ZP46.26</t>
  </si>
  <si>
    <t>6-003.ks</t>
  </si>
  <si>
    <t>11.200 mg bis unter 12.800 mg</t>
  </si>
  <si>
    <t>ZP46.27</t>
  </si>
  <si>
    <t>6-003.kt</t>
  </si>
  <si>
    <t>ZP47</t>
  </si>
  <si>
    <t>Gabe von Panitumumab, parenteral</t>
  </si>
  <si>
    <t>Applikation von Medikamenten, Liste 4: Panitumumab, parenteral</t>
  </si>
  <si>
    <t>ZP47.01</t>
  </si>
  <si>
    <t>6-004.70</t>
  </si>
  <si>
    <t>180 mg bis unter 300 mg</t>
  </si>
  <si>
    <t>ZP47.02</t>
  </si>
  <si>
    <t>6-004.71</t>
  </si>
  <si>
    <t>300 mg bis unter 420 mg</t>
  </si>
  <si>
    <t>ZP47.03</t>
  </si>
  <si>
    <t>6-004.72</t>
  </si>
  <si>
    <t>420 mg bis unter 540 mg</t>
  </si>
  <si>
    <t>ZP47.04</t>
  </si>
  <si>
    <t>6-004.73</t>
  </si>
  <si>
    <t>540 mg bis unter 660 mg</t>
  </si>
  <si>
    <t>ZP47.05</t>
  </si>
  <si>
    <t>6-004.74</t>
  </si>
  <si>
    <t>660 mg bis unter 780 mg</t>
  </si>
  <si>
    <t>ZP47.06</t>
  </si>
  <si>
    <t>6-004.75</t>
  </si>
  <si>
    <t>780 mg bis unter 900 mg</t>
  </si>
  <si>
    <t>ZP47.07</t>
  </si>
  <si>
    <t>6-004.76</t>
  </si>
  <si>
    <t>900 mg bis unter 1.020 mg</t>
  </si>
  <si>
    <t>ZP47.08</t>
  </si>
  <si>
    <t>6-004.77</t>
  </si>
  <si>
    <t>1.020 mg bis unter 1.260 mg</t>
  </si>
  <si>
    <t>ZP47.09</t>
  </si>
  <si>
    <t>6-004.78</t>
  </si>
  <si>
    <t>1.260 mg bis unter 1.500 mg</t>
  </si>
  <si>
    <t>ZP47.10</t>
  </si>
  <si>
    <t>6-004.79</t>
  </si>
  <si>
    <t>1.500 mg bis unter 1.740 mg</t>
  </si>
  <si>
    <t>ZP47.11</t>
  </si>
  <si>
    <t>6-004.7a</t>
  </si>
  <si>
    <t>1.740 mg bis unter 1.980 mg</t>
  </si>
  <si>
    <t>ZP47.12</t>
  </si>
  <si>
    <t>6-004.7b</t>
  </si>
  <si>
    <t>1.980 mg bis unter 2.220 mg</t>
  </si>
  <si>
    <t>ZP47.13</t>
  </si>
  <si>
    <t>6-004.7c</t>
  </si>
  <si>
    <t>2.220 mg bis unter 2.460 mg</t>
  </si>
  <si>
    <t>ZP47.14</t>
  </si>
  <si>
    <t>6-004.7d</t>
  </si>
  <si>
    <t>ZP48</t>
  </si>
  <si>
    <t>Gabe von Trabectedin, parenteral</t>
  </si>
  <si>
    <t>Applikation von Medikamenten, Liste 4: Trabectedin, parenteral</t>
  </si>
  <si>
    <t>ZP48.01</t>
  </si>
  <si>
    <t>6-004.a0</t>
  </si>
  <si>
    <t>ZP48.02</t>
  </si>
  <si>
    <t>6-004.a1</t>
  </si>
  <si>
    <t>ZP48.03</t>
  </si>
  <si>
    <t>6-004.a2</t>
  </si>
  <si>
    <t>ZP48.04</t>
  </si>
  <si>
    <t>6-004.a3</t>
  </si>
  <si>
    <t>ZP48.05</t>
  </si>
  <si>
    <t>6-004.a4</t>
  </si>
  <si>
    <t>1,25 mg bis unter 1,50 mg</t>
  </si>
  <si>
    <t>ZP48.06</t>
  </si>
  <si>
    <t>6-004.a5</t>
  </si>
  <si>
    <t>1,50 mg bis unter 1,75 mg</t>
  </si>
  <si>
    <t>ZP48.07</t>
  </si>
  <si>
    <t>6-004.a6</t>
  </si>
  <si>
    <t>1,75 mg bis unter 2,00 mg</t>
  </si>
  <si>
    <t>ZP48.08</t>
  </si>
  <si>
    <t>6-004.a7</t>
  </si>
  <si>
    <t>2,00 mg bis unter 2,25 mg</t>
  </si>
  <si>
    <t>ZP48.09</t>
  </si>
  <si>
    <t>6-004.a8</t>
  </si>
  <si>
    <t>2,25 mg bis unter 2,50 mg</t>
  </si>
  <si>
    <t>ZP48.10</t>
  </si>
  <si>
    <t>6-004.a9</t>
  </si>
  <si>
    <t>2,50 mg bis unter 2,75 mg</t>
  </si>
  <si>
    <t>ZP48.11</t>
  </si>
  <si>
    <t>6-004.aa</t>
  </si>
  <si>
    <t>2,75 mg bis unter 3,00 mg</t>
  </si>
  <si>
    <t>ZP48.12</t>
  </si>
  <si>
    <t>6-004.ab</t>
  </si>
  <si>
    <t>3,00 mg bis unter 3,25 mg</t>
  </si>
  <si>
    <t>ZP48.13</t>
  </si>
  <si>
    <t>6-004.ac</t>
  </si>
  <si>
    <t>3,25 mg bis unter 3,50 mg</t>
  </si>
  <si>
    <t>ZP48.14</t>
  </si>
  <si>
    <t>6-004.ad</t>
  </si>
  <si>
    <t>3,50 mg bis unter 4,00 mg</t>
  </si>
  <si>
    <t>ZP48.15</t>
  </si>
  <si>
    <t>6-004.ae</t>
  </si>
  <si>
    <t>4,00 mg bis unter 4,50 mg</t>
  </si>
  <si>
    <t>ZP48.16</t>
  </si>
  <si>
    <t>6-004.af</t>
  </si>
  <si>
    <t>4,50 mg bis unter 5,00 mg</t>
  </si>
  <si>
    <t>ZP48.17</t>
  </si>
  <si>
    <t>6-004.ag</t>
  </si>
  <si>
    <t>5,00 mg bis unter 5,50 mg</t>
  </si>
  <si>
    <t>ZP48.18</t>
  </si>
  <si>
    <t>6-004.ah</t>
  </si>
  <si>
    <t>5,50 mg bis unter 6,00 mg</t>
  </si>
  <si>
    <t>ZP48.19</t>
  </si>
  <si>
    <t>6-004.aj</t>
  </si>
  <si>
    <t>ZP50</t>
  </si>
  <si>
    <t>Gabe von Azacytidin, parenteral</t>
  </si>
  <si>
    <t>Applikation von Medikamenten, Liste 5: Azacytidin, parenteral</t>
  </si>
  <si>
    <t>ZP50.01</t>
  </si>
  <si>
    <t>6-005.00</t>
  </si>
  <si>
    <t>150 mg bis unter 225 mg</t>
  </si>
  <si>
    <t>ZP50.02</t>
  </si>
  <si>
    <t>6-005.01</t>
  </si>
  <si>
    <t>225 mg bis unter 300 mg</t>
  </si>
  <si>
    <t>ZP50.03</t>
  </si>
  <si>
    <t>6-005.02</t>
  </si>
  <si>
    <t>300 mg bis unter 375 mg</t>
  </si>
  <si>
    <t>ZP50.04</t>
  </si>
  <si>
    <t>6-005.03</t>
  </si>
  <si>
    <t>375 mg bis unter 450 mg</t>
  </si>
  <si>
    <t>ZP50.05</t>
  </si>
  <si>
    <t>6-005.04</t>
  </si>
  <si>
    <t>450 mg bis unter 600 mg</t>
  </si>
  <si>
    <t>ZP50.06</t>
  </si>
  <si>
    <t>6-005.05</t>
  </si>
  <si>
    <t>600 mg bis unter 750 mg</t>
  </si>
  <si>
    <t>ZP50.07</t>
  </si>
  <si>
    <t>6-005.06</t>
  </si>
  <si>
    <t>750 mg bis unter 900 mg</t>
  </si>
  <si>
    <t>ZP50.08</t>
  </si>
  <si>
    <t>6-005.07</t>
  </si>
  <si>
    <t>900 mg bis unter 1.200 mg</t>
  </si>
  <si>
    <t>ZP50.09</t>
  </si>
  <si>
    <t>6-005.08</t>
  </si>
  <si>
    <t>1.200 mg bis unter 1.500 mg</t>
  </si>
  <si>
    <t>ZP50.10</t>
  </si>
  <si>
    <t>6-005.09</t>
  </si>
  <si>
    <t>1.500 mg bis unter 1.800 mg</t>
  </si>
  <si>
    <t>ZP50.11</t>
  </si>
  <si>
    <t>6-005.0a</t>
  </si>
  <si>
    <t>1.800 mg bis unter 2.100 mg</t>
  </si>
  <si>
    <t>ZP50.12</t>
  </si>
  <si>
    <t>6-005.0b</t>
  </si>
  <si>
    <t>2.100 mg bis unter 2.400 mg</t>
  </si>
  <si>
    <t>ZP50.13</t>
  </si>
  <si>
    <t>6-005.0c</t>
  </si>
  <si>
    <t>2.400 mg bis unter 2.700 mg</t>
  </si>
  <si>
    <t>ZP50.14</t>
  </si>
  <si>
    <t>6-005.0d</t>
  </si>
  <si>
    <t>2.700 mg bis unter 3.000 mg</t>
  </si>
  <si>
    <t>ZP50.15</t>
  </si>
  <si>
    <t>6-005.0e</t>
  </si>
  <si>
    <t>ZP51</t>
  </si>
  <si>
    <t>Gabe von Micafungin, parenteral</t>
  </si>
  <si>
    <t>Applikation von Medikamenten, Liste 4: Micafungin, parenteral</t>
  </si>
  <si>
    <t>ZP51.01</t>
  </si>
  <si>
    <t>6-004.50</t>
  </si>
  <si>
    <t>ZP51.02</t>
  </si>
  <si>
    <t>6-004.51</t>
  </si>
  <si>
    <t>ZP51.03</t>
  </si>
  <si>
    <t>6-004.52</t>
  </si>
  <si>
    <t>ZP51.04</t>
  </si>
  <si>
    <t>6-004.53</t>
  </si>
  <si>
    <t>ZP51.05</t>
  </si>
  <si>
    <t>6-004.54</t>
  </si>
  <si>
    <t>ZP51.06</t>
  </si>
  <si>
    <t>6-004.55</t>
  </si>
  <si>
    <t>ZP51.07</t>
  </si>
  <si>
    <t>6-004.56</t>
  </si>
  <si>
    <t>ZP51.08</t>
  </si>
  <si>
    <t>6-004.57</t>
  </si>
  <si>
    <t>ZP51.09</t>
  </si>
  <si>
    <t>6-004.58</t>
  </si>
  <si>
    <t>ZP51.10</t>
  </si>
  <si>
    <t>6-004.59</t>
  </si>
  <si>
    <t>ZP51.11</t>
  </si>
  <si>
    <t>6-004.5a</t>
  </si>
  <si>
    <t>ZP51.12</t>
  </si>
  <si>
    <t>6-004.5b</t>
  </si>
  <si>
    <t>ZP51.13</t>
  </si>
  <si>
    <t>6-004.5c</t>
  </si>
  <si>
    <t>1.550 mg bis unter 1.950 mg</t>
  </si>
  <si>
    <t>ZP51.14</t>
  </si>
  <si>
    <t>6-004.5d</t>
  </si>
  <si>
    <t>ZP51.15</t>
  </si>
  <si>
    <t>6-004.5e</t>
  </si>
  <si>
    <t>ZP51.16</t>
  </si>
  <si>
    <t>6-004.5f</t>
  </si>
  <si>
    <t>2.750 mg bis unter 3.150 mg</t>
  </si>
  <si>
    <t>ZP51.17</t>
  </si>
  <si>
    <t>6-004.5g</t>
  </si>
  <si>
    <t>3.150 mg bis unter 3.950 mg</t>
  </si>
  <si>
    <t>ZP51.18</t>
  </si>
  <si>
    <t>6-004.5h</t>
  </si>
  <si>
    <t>3.950 mg bis unter 4.750 mg</t>
  </si>
  <si>
    <t>ZP51.19</t>
  </si>
  <si>
    <t>6-004.5j</t>
  </si>
  <si>
    <t>4.750 mg bis unter 5.550 mg</t>
  </si>
  <si>
    <t>ZP51.20</t>
  </si>
  <si>
    <t>6-004.5k</t>
  </si>
  <si>
    <t>5.550 mg bis unter 6.350 mg</t>
  </si>
  <si>
    <t>ZP51.21</t>
  </si>
  <si>
    <t>6-004.5m</t>
  </si>
  <si>
    <t>6.350 mg bis unter 7.950 mg</t>
  </si>
  <si>
    <t>ZP51.22</t>
  </si>
  <si>
    <t>6-004.5n</t>
  </si>
  <si>
    <t>7.950 mg bis unter 9.550 mg</t>
  </si>
  <si>
    <t>ZP51.23</t>
  </si>
  <si>
    <t>6-004.5p</t>
  </si>
  <si>
    <t>9.550 mg bis unter 11.150 mg</t>
  </si>
  <si>
    <t>ZP51.24</t>
  </si>
  <si>
    <t>6-004.5q</t>
  </si>
  <si>
    <t>11.150 mg bis unter 12.750 mg</t>
  </si>
  <si>
    <t>ZP51.25</t>
  </si>
  <si>
    <t>6-004.5r</t>
  </si>
  <si>
    <t>12.750 mg bis unter 14.350 mg</t>
  </si>
  <si>
    <t>ZP51.26</t>
  </si>
  <si>
    <t>6-004.5s</t>
  </si>
  <si>
    <t>14.350 mg bis unter 15.950 mg</t>
  </si>
  <si>
    <t>ZP51.27</t>
  </si>
  <si>
    <t>6-004.5t</t>
  </si>
  <si>
    <t>15.950 mg bis unter 17.550 mg</t>
  </si>
  <si>
    <t>ZP51.28</t>
  </si>
  <si>
    <t>6-004.5u</t>
  </si>
  <si>
    <t>ZP53</t>
  </si>
  <si>
    <t>Gabe von Topotecan, parenteral</t>
  </si>
  <si>
    <t>Applikation von Medikamenten, Liste 2: Topotecan, parenteral</t>
  </si>
  <si>
    <t>ZP53.01</t>
  </si>
  <si>
    <t>6-002.4c</t>
  </si>
  <si>
    <t>30,0 mg bis unter 40,0 mg</t>
  </si>
  <si>
    <t>ZP53.02</t>
  </si>
  <si>
    <t>6-002.4d</t>
  </si>
  <si>
    <t>ZP53.03</t>
  </si>
  <si>
    <t>6-002.4e</t>
  </si>
  <si>
    <t>50,0 mg bis unter 60,0 mg</t>
  </si>
  <si>
    <t>ZP53.04</t>
  </si>
  <si>
    <t>6-002.4f</t>
  </si>
  <si>
    <t>60,0 mg bis unter 70,0 mg</t>
  </si>
  <si>
    <t>ZP53.05</t>
  </si>
  <si>
    <t>6-002.4g</t>
  </si>
  <si>
    <t>ZP54</t>
  </si>
  <si>
    <t>Gabe von Vinflunin, parenteral</t>
  </si>
  <si>
    <t>Applikation von Medikamenten, Liste 5: Vinflunin, parenteral</t>
  </si>
  <si>
    <t>ZP54.01</t>
  </si>
  <si>
    <t>6-005.b0</t>
  </si>
  <si>
    <t>100 mg bis unter 200 mg</t>
  </si>
  <si>
    <t>ZP54.02</t>
  </si>
  <si>
    <t>6-005.b1</t>
  </si>
  <si>
    <t>ZP54.03</t>
  </si>
  <si>
    <t>6-005.b2</t>
  </si>
  <si>
    <t>ZP54.04</t>
  </si>
  <si>
    <t>6-005.b3</t>
  </si>
  <si>
    <t>ZP54.05</t>
  </si>
  <si>
    <t>6-005.b4</t>
  </si>
  <si>
    <t>ZP54.06</t>
  </si>
  <si>
    <t>6-005.b5</t>
  </si>
  <si>
    <t>ZP54.07</t>
  </si>
  <si>
    <t>6-005.b6</t>
  </si>
  <si>
    <t>ZP54.08</t>
  </si>
  <si>
    <t>6-005.b7</t>
  </si>
  <si>
    <t>ZP54.09</t>
  </si>
  <si>
    <t>6-005.b8</t>
  </si>
  <si>
    <t>ZP54.10</t>
  </si>
  <si>
    <t>6-005.b9</t>
  </si>
  <si>
    <t>ZP54.11</t>
  </si>
  <si>
    <t>6-005.ba</t>
  </si>
  <si>
    <t>ZP54.12</t>
  </si>
  <si>
    <t>6-005.bb</t>
  </si>
  <si>
    <t>ZP54.13</t>
  </si>
  <si>
    <t>6-005.bc</t>
  </si>
  <si>
    <t>ZP54.14</t>
  </si>
  <si>
    <t>6-005.bd</t>
  </si>
  <si>
    <t>ZP54.15</t>
  </si>
  <si>
    <t>6-005.be</t>
  </si>
  <si>
    <t>ZP54.16</t>
  </si>
  <si>
    <t>6-005.bf</t>
  </si>
  <si>
    <t>ZP54.17</t>
  </si>
  <si>
    <t>6-005.bg</t>
  </si>
  <si>
    <t>ZP54.18</t>
  </si>
  <si>
    <t>6-005.bh</t>
  </si>
  <si>
    <t>ZP54.19</t>
  </si>
  <si>
    <t>6-005.bj</t>
  </si>
  <si>
    <t>ZP55</t>
  </si>
  <si>
    <t>Gabe von Clofarabin, parenteral</t>
  </si>
  <si>
    <t>Applikation von Medikamenten, Liste 3: Clofarabin, parenteral</t>
  </si>
  <si>
    <t>ZP55.01</t>
  </si>
  <si>
    <t>6-003.j0</t>
  </si>
  <si>
    <r>
      <t>10 mg bis unter 20 mg</t>
    </r>
    <r>
      <rPr>
        <vertAlign val="superscript"/>
        <sz val="10"/>
        <rFont val="Arial"/>
        <family val="2"/>
      </rPr>
      <t>2)</t>
    </r>
  </si>
  <si>
    <t>ZP55.02</t>
  </si>
  <si>
    <t>6-003.j1</t>
  </si>
  <si>
    <t>20 mg bis unter 30 mg</t>
  </si>
  <si>
    <t>ZP55.03</t>
  </si>
  <si>
    <t>6-003.j2</t>
  </si>
  <si>
    <t>ZP55.04</t>
  </si>
  <si>
    <t>6-003.j3</t>
  </si>
  <si>
    <t>ZP55.05</t>
  </si>
  <si>
    <t>6-003.j4</t>
  </si>
  <si>
    <t>ZP55.06</t>
  </si>
  <si>
    <t>6-003.j5</t>
  </si>
  <si>
    <t>ZP55.07</t>
  </si>
  <si>
    <t>6-003.j6</t>
  </si>
  <si>
    <t>ZP55.08</t>
  </si>
  <si>
    <t>6-003.j7</t>
  </si>
  <si>
    <t>80 mg bis unter 100 mg</t>
  </si>
  <si>
    <t>ZP55.09</t>
  </si>
  <si>
    <t>6-003.j8</t>
  </si>
  <si>
    <t>100 mg bis unter 120 mg</t>
  </si>
  <si>
    <t>ZP55.10</t>
  </si>
  <si>
    <t>6-003.j9</t>
  </si>
  <si>
    <t>ZP55.11</t>
  </si>
  <si>
    <t>6-003.ja</t>
  </si>
  <si>
    <t>ZP55.12</t>
  </si>
  <si>
    <t>6-003.jb</t>
  </si>
  <si>
    <t>ZP55.13</t>
  </si>
  <si>
    <t>6-003.jc</t>
  </si>
  <si>
    <t>ZP55.14</t>
  </si>
  <si>
    <t>6-003.jd</t>
  </si>
  <si>
    <t>ZP55.15</t>
  </si>
  <si>
    <t>6-003.je</t>
  </si>
  <si>
    <t>ZP55.16</t>
  </si>
  <si>
    <t>6-003.jf</t>
  </si>
  <si>
    <t>ZP55.17</t>
  </si>
  <si>
    <t>6-003.jg</t>
  </si>
  <si>
    <t>ZP55.18</t>
  </si>
  <si>
    <t>6-003.jh</t>
  </si>
  <si>
    <t>ZP55.19</t>
  </si>
  <si>
    <t>6-003.jj</t>
  </si>
  <si>
    <t>ZP55.20</t>
  </si>
  <si>
    <t>6-003.jk</t>
  </si>
  <si>
    <t>360 mg bis unter 440 mg</t>
  </si>
  <si>
    <t>ZP55.21</t>
  </si>
  <si>
    <t>6-003.jm</t>
  </si>
  <si>
    <t>440 mg bis unter 520 mg</t>
  </si>
  <si>
    <t>ZP55.22</t>
  </si>
  <si>
    <t>6-003.jn</t>
  </si>
  <si>
    <t>520 mg bis unter 600 mg</t>
  </si>
  <si>
    <t>ZP55.23</t>
  </si>
  <si>
    <t>6-003.jp</t>
  </si>
  <si>
    <t>600 mg bis unter 760 mg</t>
  </si>
  <si>
    <t>ZP55.24</t>
  </si>
  <si>
    <t>6-003.jq</t>
  </si>
  <si>
    <t>760 mg bis unter 920 mg</t>
  </si>
  <si>
    <t>ZP55.25</t>
  </si>
  <si>
    <t>6-003.jr</t>
  </si>
  <si>
    <t>920 mg bis unter 1.080 mg</t>
  </si>
  <si>
    <t>ZP55.26</t>
  </si>
  <si>
    <t>6-003.js</t>
  </si>
  <si>
    <t>1.080 mg bis unter 1.320 mg</t>
  </si>
  <si>
    <t>ZP55.27</t>
  </si>
  <si>
    <t>6-003.jt</t>
  </si>
  <si>
    <t>1.320 mg bis unter 1.560 mg</t>
  </si>
  <si>
    <t>ZP55.28</t>
  </si>
  <si>
    <t>6-003.ju</t>
  </si>
  <si>
    <t>1.560 mg bis unter 1.800 mg</t>
  </si>
  <si>
    <t>ZP55.29</t>
  </si>
  <si>
    <t>6-003.jv</t>
  </si>
  <si>
    <t>ZP56</t>
  </si>
  <si>
    <t>Gabe von Plerixafor, parenteral</t>
  </si>
  <si>
    <t>Applikation von Medikamenten, Liste 5: Plerixafor, parenteral</t>
  </si>
  <si>
    <t>ZP56.01</t>
  </si>
  <si>
    <t>6-005.e0</t>
  </si>
  <si>
    <t>2,5 mg bis unter 5,0 mg</t>
  </si>
  <si>
    <t>ZP56.02</t>
  </si>
  <si>
    <t>6-005.e1</t>
  </si>
  <si>
    <t>ZP56.03</t>
  </si>
  <si>
    <t>6-005.e2</t>
  </si>
  <si>
    <t>ZP56.04</t>
  </si>
  <si>
    <t>6-005.e3</t>
  </si>
  <si>
    <t>ZP56.05</t>
  </si>
  <si>
    <t>6-005.e4</t>
  </si>
  <si>
    <t>ZP56.06</t>
  </si>
  <si>
    <t>6-005.e5</t>
  </si>
  <si>
    <t>ZP56.07</t>
  </si>
  <si>
    <t>6-005.e6</t>
  </si>
  <si>
    <t>ZP56.08</t>
  </si>
  <si>
    <t>6-005.e7</t>
  </si>
  <si>
    <t>ZP56.09</t>
  </si>
  <si>
    <t>6-005.e8</t>
  </si>
  <si>
    <t>40,0 mg bis unter 45,0 mg</t>
  </si>
  <si>
    <t>ZP56.10</t>
  </si>
  <si>
    <t>6-005.e9</t>
  </si>
  <si>
    <t>45,0 mg bis unter 50,0 mg</t>
  </si>
  <si>
    <t>ZP56.11</t>
  </si>
  <si>
    <t>6-005.ea</t>
  </si>
  <si>
    <t>ZP56.12</t>
  </si>
  <si>
    <t>6-005.eb</t>
  </si>
  <si>
    <t>ZP56.13</t>
  </si>
  <si>
    <t>6-005.ec</t>
  </si>
  <si>
    <t>70,0 mg bis unter 80,0 mg</t>
  </si>
  <si>
    <t>ZP56.14</t>
  </si>
  <si>
    <t>6-005.ed</t>
  </si>
  <si>
    <t>80,0 mg bis unter 100,0 mg</t>
  </si>
  <si>
    <t>ZP56.15</t>
  </si>
  <si>
    <t>6-005.ee</t>
  </si>
  <si>
    <t>100,0 mg bis unter 120,0 mg</t>
  </si>
  <si>
    <t>ZP56.16</t>
  </si>
  <si>
    <t>6-005.ef</t>
  </si>
  <si>
    <t>120,0 mg bis unter 140,0 mg</t>
  </si>
  <si>
    <t>ZP56.17</t>
  </si>
  <si>
    <t>6-005.eg</t>
  </si>
  <si>
    <t>140,0 mg bis unter 160,0 mg</t>
  </si>
  <si>
    <t>ZP56.18</t>
  </si>
  <si>
    <t>6-005.eh</t>
  </si>
  <si>
    <t>160,0 mg bis unter 180,0 mg</t>
  </si>
  <si>
    <t>ZP56.19</t>
  </si>
  <si>
    <t>6-005.ej</t>
  </si>
  <si>
    <t>180,0 mg bis unter 200,0 mg</t>
  </si>
  <si>
    <t>ZP56.20</t>
  </si>
  <si>
    <t>6-005.ek</t>
  </si>
  <si>
    <t>200,0 mg bis unter 220,0 mg</t>
  </si>
  <si>
    <t>ZP56.21</t>
  </si>
  <si>
    <t>6-005.em</t>
  </si>
  <si>
    <t>220,0 mg bis unter 240,0 mg</t>
  </si>
  <si>
    <t>ZP56.22</t>
  </si>
  <si>
    <t>6-005.en</t>
  </si>
  <si>
    <t>ZP57</t>
  </si>
  <si>
    <t>Gabe von Romiplostim, parenteral</t>
  </si>
  <si>
    <t>Applikation von Medikamenten, Liste 5: Romiplostim, parenteral</t>
  </si>
  <si>
    <t>ZP57.01</t>
  </si>
  <si>
    <t>6-005.90</t>
  </si>
  <si>
    <r>
      <t>100 µg bis unter 200 µg</t>
    </r>
    <r>
      <rPr>
        <vertAlign val="superscript"/>
        <sz val="10"/>
        <rFont val="Arial"/>
        <family val="2"/>
      </rPr>
      <t>4)</t>
    </r>
  </si>
  <si>
    <t>ZP57.02</t>
  </si>
  <si>
    <t>6-005.91</t>
  </si>
  <si>
    <t>200 µg bis unter 300 µg</t>
  </si>
  <si>
    <t>ZP57.03</t>
  </si>
  <si>
    <t>6-005.92</t>
  </si>
  <si>
    <t>300 µg bis unter 400 µg</t>
  </si>
  <si>
    <t>ZP57.04</t>
  </si>
  <si>
    <t>6-005.93</t>
  </si>
  <si>
    <t>400 µg bis unter 500 µg</t>
  </si>
  <si>
    <t>ZP57.05</t>
  </si>
  <si>
    <t>6-005.94</t>
  </si>
  <si>
    <t>500 µg bis unter 600 µg</t>
  </si>
  <si>
    <t>ZP57.06</t>
  </si>
  <si>
    <t>6-005.95</t>
  </si>
  <si>
    <t>600 µg bis unter 700 µg</t>
  </si>
  <si>
    <t>ZP57.07</t>
  </si>
  <si>
    <t>6-005.96</t>
  </si>
  <si>
    <t>700 µg bis unter 800 µg</t>
  </si>
  <si>
    <t>ZP57.08</t>
  </si>
  <si>
    <t>6-005.97</t>
  </si>
  <si>
    <t>800 µg bis unter 900 µg</t>
  </si>
  <si>
    <t>ZP57.09</t>
  </si>
  <si>
    <t>6-005.98</t>
  </si>
  <si>
    <t>900 µg bis unter 1.000 µg</t>
  </si>
  <si>
    <t>ZP57.10</t>
  </si>
  <si>
    <t>6-005.99</t>
  </si>
  <si>
    <t>1.000 µg bis unter 1.200 µg</t>
  </si>
  <si>
    <t>ZP57.11</t>
  </si>
  <si>
    <t>6-005.9a</t>
  </si>
  <si>
    <t>1.200 µg bis unter 1.400 µg</t>
  </si>
  <si>
    <t>ZP57.12</t>
  </si>
  <si>
    <t>6-005.9b</t>
  </si>
  <si>
    <t>1.400 µg bis unter 1.600 µg</t>
  </si>
  <si>
    <t>ZP57.13</t>
  </si>
  <si>
    <t>6-005.9c</t>
  </si>
  <si>
    <t>1.600 µg bis unter 1.800 µg</t>
  </si>
  <si>
    <t>ZP57.14</t>
  </si>
  <si>
    <t>6-005.9d</t>
  </si>
  <si>
    <t>1.800 µg bis unter 2.000 µg</t>
  </si>
  <si>
    <t>ZP57.15</t>
  </si>
  <si>
    <t>6-005.9e</t>
  </si>
  <si>
    <t>2.000 µg bis unter 2.400 µg</t>
  </si>
  <si>
    <t>ZP57.16</t>
  </si>
  <si>
    <t>6-005.9f</t>
  </si>
  <si>
    <t>2.400 µg bis unter 2.800 µg</t>
  </si>
  <si>
    <t>ZP57.17</t>
  </si>
  <si>
    <t>6-005.9g</t>
  </si>
  <si>
    <t>2.800 µg bis unter 3.200 µg</t>
  </si>
  <si>
    <t>ZP57.18</t>
  </si>
  <si>
    <t>6-005.9h</t>
  </si>
  <si>
    <t>3.200 µg bis unter 3.600 µg</t>
  </si>
  <si>
    <t>ZP57.19</t>
  </si>
  <si>
    <t>6-005.9j</t>
  </si>
  <si>
    <t>3.600 µg bis unter 4.000 µg</t>
  </si>
  <si>
    <t>ZP57.20</t>
  </si>
  <si>
    <t>6-005.9k</t>
  </si>
  <si>
    <t>4.000 µg bis unter 4.400 µg</t>
  </si>
  <si>
    <t>ZP57.21</t>
  </si>
  <si>
    <t>6-005.9m</t>
  </si>
  <si>
    <t>4.400 µg bis unter 4.800 µg</t>
  </si>
  <si>
    <t>ZP57.22</t>
  </si>
  <si>
    <t>6-005.9n</t>
  </si>
  <si>
    <t>4.800 µg bis unter 5.200 µg</t>
  </si>
  <si>
    <t>ZP57.23</t>
  </si>
  <si>
    <t>6-005.9p</t>
  </si>
  <si>
    <t>5.200 µg bis unter 5.600 µg</t>
  </si>
  <si>
    <t>ZP57.24</t>
  </si>
  <si>
    <t>6-005.9q</t>
  </si>
  <si>
    <t>ZP58</t>
  </si>
  <si>
    <t>Gabe von Thrombozyten-konzentraten</t>
  </si>
  <si>
    <t>Transfusion von Vollblut, Erythrozytenkonzentrat und Thrombozytenkonzentrat: Thrombozytenkonzentrat</t>
  </si>
  <si>
    <t>ZP58.01</t>
  </si>
  <si>
    <t>8-800.g1</t>
  </si>
  <si>
    <r>
      <t>2 Thrombozytenkonzentrate</t>
    </r>
    <r>
      <rPr>
        <vertAlign val="superscript"/>
        <sz val="10"/>
        <rFont val="Arial"/>
        <family val="2"/>
      </rPr>
      <t>4)</t>
    </r>
  </si>
  <si>
    <t>8-800.h1</t>
  </si>
  <si>
    <t>2 pathogeninaktivierte Thrombozytenkonzentrate</t>
  </si>
  <si>
    <t>ZP58.02</t>
  </si>
  <si>
    <t>8-800.g2</t>
  </si>
  <si>
    <r>
      <t>3 Thrombozytenkonzentrate</t>
    </r>
    <r>
      <rPr>
        <vertAlign val="superscript"/>
        <sz val="10"/>
        <rFont val="Arial"/>
        <family val="2"/>
      </rPr>
      <t>4)</t>
    </r>
  </si>
  <si>
    <t>8-800.h2</t>
  </si>
  <si>
    <t>3 pathogeninaktivierte Thrombozytenkonzentrate</t>
  </si>
  <si>
    <t>ZP58.03</t>
  </si>
  <si>
    <t>8-800.g3</t>
  </si>
  <si>
    <t>4 Thrombozytenkonzentrate</t>
  </si>
  <si>
    <t>8-800.h3</t>
  </si>
  <si>
    <t>4 pathogeninaktivierte Thrombozytenkonzentrate</t>
  </si>
  <si>
    <t>ZP58.04</t>
  </si>
  <si>
    <t>8-800.g4</t>
  </si>
  <si>
    <t>5 Thrombozytenkonzentrate</t>
  </si>
  <si>
    <t>8-800.h4</t>
  </si>
  <si>
    <t>5 pathogeninaktivierte Thrombozytenkonzentrate</t>
  </si>
  <si>
    <t>ZP58.05</t>
  </si>
  <si>
    <t>8-800.g5</t>
  </si>
  <si>
    <t>6 bis unter 8 Thrombozytenkonzentrate</t>
  </si>
  <si>
    <t>8-800.h5</t>
  </si>
  <si>
    <t>6 bis unter 8 pathogeninaktivierte Thrombozytenkonzentrate</t>
  </si>
  <si>
    <t>ZP58.06</t>
  </si>
  <si>
    <t>8-800.g6</t>
  </si>
  <si>
    <t>8 bis unter 10 Thrombozytenkonzentrate</t>
  </si>
  <si>
    <t>8-800.h6</t>
  </si>
  <si>
    <t>8 bis unter 10 pathogeninaktivierte Thrombozytenkonzentrate</t>
  </si>
  <si>
    <t>ZP58.07</t>
  </si>
  <si>
    <t>8-800.g7</t>
  </si>
  <si>
    <t>10 bis unter 12 Thrombozytenkonzentrate</t>
  </si>
  <si>
    <t>8-800.h7</t>
  </si>
  <si>
    <t>10 bis unter 12 pathogeninaktivierte Thrombozytenkonzentrate</t>
  </si>
  <si>
    <t>ZP58.08</t>
  </si>
  <si>
    <t>8-800.g8</t>
  </si>
  <si>
    <t>12 bis unter 14 Thrombozytenkonzentrate</t>
  </si>
  <si>
    <t>8-800.h8</t>
  </si>
  <si>
    <t>12 bis unter 14 pathogeninaktivierte Thrombozytenkonzentrate</t>
  </si>
  <si>
    <t>ZP58.09</t>
  </si>
  <si>
    <t>8-800.g9</t>
  </si>
  <si>
    <t>14 bis unter 16 Thrombozytenkonzentrate</t>
  </si>
  <si>
    <t>8-800.h9</t>
  </si>
  <si>
    <t>14 bis unter 16 pathogeninaktivierte Thrombozytenkonzentrate</t>
  </si>
  <si>
    <t>ZP58.10</t>
  </si>
  <si>
    <t>8-800.ga</t>
  </si>
  <si>
    <t>16 bis unter 18 Thrombozytenkonzentrate</t>
  </si>
  <si>
    <t>8-800.ha</t>
  </si>
  <si>
    <t>16 bis unter 18 pathogeninaktivierte Thrombozytenkonzentrate</t>
  </si>
  <si>
    <t>ZP58.11</t>
  </si>
  <si>
    <t>8-800.gb</t>
  </si>
  <si>
    <t>18 bis unter 20 Thrombozytenkonzentrate</t>
  </si>
  <si>
    <t>8-800.hb</t>
  </si>
  <si>
    <t>18 bis unter 20 pathogeninaktivierte Thrombozytenkonzentrate</t>
  </si>
  <si>
    <t>ZP58.12</t>
  </si>
  <si>
    <t>8-800.gc</t>
  </si>
  <si>
    <t>20 bis unter 24 Thrombozytenkonzentrate</t>
  </si>
  <si>
    <t>8-800.hc</t>
  </si>
  <si>
    <t>20 bis unter 24 pathogeninaktivierte Thrombozytenkonzentrate</t>
  </si>
  <si>
    <t>ZP58.13</t>
  </si>
  <si>
    <t>8-800.gd</t>
  </si>
  <si>
    <t>24 bis unter 28 Thrombozytenkonzentrate</t>
  </si>
  <si>
    <t>8-800.hd</t>
  </si>
  <si>
    <t>24 bis unter 28 pathogeninaktivierte Thrombozytenkonzentrate</t>
  </si>
  <si>
    <t>ZP58.14</t>
  </si>
  <si>
    <t>8-800.ge</t>
  </si>
  <si>
    <t>28 bis unter 32 Thrombozytenkonzentrate</t>
  </si>
  <si>
    <t>8-800.he</t>
  </si>
  <si>
    <t>28 bis unter 32 pathogeninaktivierte Thrombozytenkonzentrate</t>
  </si>
  <si>
    <t>ZP58.15</t>
  </si>
  <si>
    <t>8-800.gf</t>
  </si>
  <si>
    <t>32 bis unter 36 Thrombozytenkonzentrate</t>
  </si>
  <si>
    <t>8-800.hf</t>
  </si>
  <si>
    <t>32 bis unter 36 pathogeninaktivierte Thrombozytenkonzentrate</t>
  </si>
  <si>
    <t>ZP58.16</t>
  </si>
  <si>
    <t>8-800.gg</t>
  </si>
  <si>
    <t>36 bis unter 40 Thrombozytenkonzentrate</t>
  </si>
  <si>
    <t>8-800.hg</t>
  </si>
  <si>
    <t>36 bis unter 40 pathogeninaktivierte Thrombozytenkonzentrate</t>
  </si>
  <si>
    <t>ZP58.17</t>
  </si>
  <si>
    <t>8-800.gh</t>
  </si>
  <si>
    <t>40 bis unter 46 Thrombozytenkonzentrate</t>
  </si>
  <si>
    <t>8-800.hh</t>
  </si>
  <si>
    <t>40 bis unter 46 pathogeninaktivierte Thrombozytenkonzentrate</t>
  </si>
  <si>
    <t>ZP58.18</t>
  </si>
  <si>
    <t>8-800.gj</t>
  </si>
  <si>
    <t>46 bis unter 52 Thrombozytenkonzentrate</t>
  </si>
  <si>
    <t>8-800.hj</t>
  </si>
  <si>
    <t>46 bis unter 52 pathogeninaktivierte Thrombozytenkonzentrate</t>
  </si>
  <si>
    <t>ZP58.19</t>
  </si>
  <si>
    <t>8-800.gk</t>
  </si>
  <si>
    <t>52 bis unter 58 Thrombozytenkonzentrate</t>
  </si>
  <si>
    <t>8-800.hk</t>
  </si>
  <si>
    <t>52 bis unter 58 pathogeninaktivierte Thrombozytenkonzentrate</t>
  </si>
  <si>
    <t>ZP58.20</t>
  </si>
  <si>
    <t>8-800.gm</t>
  </si>
  <si>
    <t>58 bis unter 64 Thrombozytenkonzentrate</t>
  </si>
  <si>
    <t>8-800.hm</t>
  </si>
  <si>
    <t>58 bis unter 64 pathogeninaktivierte Thrombozytenkonzentrate</t>
  </si>
  <si>
    <t>ZP58.21</t>
  </si>
  <si>
    <t>8-800.gn</t>
  </si>
  <si>
    <t>64 bis unter 70 Thrombozytenkonzentrate</t>
  </si>
  <si>
    <t>8-800.hn</t>
  </si>
  <si>
    <t>64 bis unter 70 pathogeninaktivierte Thrombozytenkonzentrate</t>
  </si>
  <si>
    <t>ZP58.22</t>
  </si>
  <si>
    <t>8-800.gp</t>
  </si>
  <si>
    <t>70 bis unter 78 Thrombozytenkonzentrate</t>
  </si>
  <si>
    <t>8-800.hp</t>
  </si>
  <si>
    <t>70 bis unter 78 pathogeninaktivierte Thrombozytenkonzentrate</t>
  </si>
  <si>
    <t>ZP58.23</t>
  </si>
  <si>
    <t>8-800.gq</t>
  </si>
  <si>
    <t>78 bis unter 86 Thrombozytenkonzentrate</t>
  </si>
  <si>
    <t>8-800.hq</t>
  </si>
  <si>
    <t>78 bis unter 86 pathogeninaktivierte Thrombozytenkonzentrate</t>
  </si>
  <si>
    <t>ZP58.24</t>
  </si>
  <si>
    <t>8-800.gr</t>
  </si>
  <si>
    <t>86 bis unter 94 Thrombozytenkonzentrate</t>
  </si>
  <si>
    <t>8-800.hr</t>
  </si>
  <si>
    <t>86 bis unter 94 pathogeninaktivierte Thrombozytenkonzentrate</t>
  </si>
  <si>
    <t>ZP58.25</t>
  </si>
  <si>
    <t>8-800.gs</t>
  </si>
  <si>
    <t>94 bis unter 102 Thrombozytenkonzentrate</t>
  </si>
  <si>
    <t>8-800.hs</t>
  </si>
  <si>
    <t>94 bis unter 102 pathogeninaktivierte Thrombozytenkonzentrate</t>
  </si>
  <si>
    <t>ZP58.26</t>
  </si>
  <si>
    <t>8-800.gt</t>
  </si>
  <si>
    <t>102 bis unter 110 Thrombozytenkonzentrate</t>
  </si>
  <si>
    <t>8-800.ht</t>
  </si>
  <si>
    <t>102 bis unter 110 pathogeninaktivierte Thrombozytenkonzentrate</t>
  </si>
  <si>
    <t>ZP58.27</t>
  </si>
  <si>
    <t>8-800.gu</t>
  </si>
  <si>
    <t>110 bis unter 118 Thrombozytenkonzentrate</t>
  </si>
  <si>
    <t>8-800.hu</t>
  </si>
  <si>
    <t>110 bis unter 118 pathogeninaktivierte Thrombozytenkonzentrate</t>
  </si>
  <si>
    <t>ZP58.28</t>
  </si>
  <si>
    <t>8-800.gv</t>
  </si>
  <si>
    <t>118 bis unter 126 Thrombozytenkonzentrate</t>
  </si>
  <si>
    <t>8-800.hv</t>
  </si>
  <si>
    <t>118 bis unter 126 pathogeninaktivierte Thrombozytenkonzentrate</t>
  </si>
  <si>
    <t>ZP58.29</t>
  </si>
  <si>
    <t>ZP59</t>
  </si>
  <si>
    <t>Gabe von Apherese-Thrombozyten-konzentraten</t>
  </si>
  <si>
    <t>Transfusion von Vollblut, Erythrozytenkonzentrat und Thrombozytenkonzentrat: Apherese-Thrombozytenkonzentrat</t>
  </si>
  <si>
    <t>ZP59.01</t>
  </si>
  <si>
    <t>8-800.f0</t>
  </si>
  <si>
    <r>
      <t>1 Apherese-Thrombozytenkonzentrat</t>
    </r>
    <r>
      <rPr>
        <vertAlign val="superscript"/>
        <sz val="10"/>
        <rFont val="Arial"/>
        <family val="2"/>
      </rPr>
      <t>4)</t>
    </r>
  </si>
  <si>
    <t>8-800.d0</t>
  </si>
  <si>
    <t>1 pathogeninaktiviertes Apherese-Thrombozytenkonzentrat</t>
  </si>
  <si>
    <t>ZP59.02</t>
  </si>
  <si>
    <t>8-800.f1</t>
  </si>
  <si>
    <t>2 Apherese-Thrombozytenkonzentrate</t>
  </si>
  <si>
    <t>8-800.d1</t>
  </si>
  <si>
    <t>2 pathogeninaktivierte Apherese-Thrombozytenkonzentrate</t>
  </si>
  <si>
    <t>ZP59.03</t>
  </si>
  <si>
    <t>8-800.f2</t>
  </si>
  <si>
    <t>3 Apherese-Thrombozytenkonzentrate</t>
  </si>
  <si>
    <t>8-800.d2</t>
  </si>
  <si>
    <t>3 pathogeninaktivierte Apherese-Thrombozytenkonzentrate</t>
  </si>
  <si>
    <t>ZP59.04</t>
  </si>
  <si>
    <t>8-800.f3</t>
  </si>
  <si>
    <t>4 Apherese-Thrombozytenkonzentrate</t>
  </si>
  <si>
    <t>8-800.d3</t>
  </si>
  <si>
    <t>4 pathogeninaktivierte Apherese-Thrombozytenkonzentrate</t>
  </si>
  <si>
    <t>ZP59.05</t>
  </si>
  <si>
    <t>8-800.f4</t>
  </si>
  <si>
    <t>5 Apherese-Thrombozytenkonzentrate</t>
  </si>
  <si>
    <t>8-800.d4</t>
  </si>
  <si>
    <t>5 pathogeninaktivierte Apherese-Thrombozytenkonzentrate</t>
  </si>
  <si>
    <t>ZP59.06</t>
  </si>
  <si>
    <t>8-800.f5</t>
  </si>
  <si>
    <t>6 bis unter 8 Apherese-Thrombozytenkonzentrate</t>
  </si>
  <si>
    <t>8-800.d5</t>
  </si>
  <si>
    <t>6 bis unter 8 pathogeninaktivierte Apherese-Thrombozytenkonzentrate</t>
  </si>
  <si>
    <t>ZP59.07</t>
  </si>
  <si>
    <t>8-800.f6</t>
  </si>
  <si>
    <t>8 bis unter 10 Apherese-Thrombozytenkonzentrate</t>
  </si>
  <si>
    <t>8-800.d6</t>
  </si>
  <si>
    <t>8 bis unter 10 pathogeninaktivierte Apherese-Thrombozytenkonzentrate</t>
  </si>
  <si>
    <t>ZP59.08</t>
  </si>
  <si>
    <t>8-800.f7</t>
  </si>
  <si>
    <t>10 bis unter 12 Apherese-Thrombozytenkonzentrate</t>
  </si>
  <si>
    <t>8-800.d7</t>
  </si>
  <si>
    <t>10 bis unter 12 pathogeninaktivierte Apherese-Thrombozytenkonzentrate</t>
  </si>
  <si>
    <t>ZP59.09</t>
  </si>
  <si>
    <t>8-800.f8</t>
  </si>
  <si>
    <t>12 bis unter 14 Apherese-Thrombozytenkonzentrate</t>
  </si>
  <si>
    <t>8-800.d8</t>
  </si>
  <si>
    <t>12 bis unter 14 pathogeninaktivierte Apherese-Thrombozytenkonzentrate</t>
  </si>
  <si>
    <t>ZP59.10</t>
  </si>
  <si>
    <t>8-800.f9</t>
  </si>
  <si>
    <t>14 bis unter 16 Apherese-Thrombozytenkonzentrate</t>
  </si>
  <si>
    <t>8-800.d9</t>
  </si>
  <si>
    <t>14 bis unter 16 pathogeninaktivierte Apherese-Thrombozytenkonzentrate</t>
  </si>
  <si>
    <t>ZP59.11</t>
  </si>
  <si>
    <t>8-800.fa</t>
  </si>
  <si>
    <t>16 bis unter 18 Apherese-Thrombozytenkonzentrate</t>
  </si>
  <si>
    <t>8-800.da</t>
  </si>
  <si>
    <t>16 bis unter 18 pathogeninaktivierte Apherese-Thrombozytenkonzentrate</t>
  </si>
  <si>
    <t>ZP59.12</t>
  </si>
  <si>
    <t>8-800.fb</t>
  </si>
  <si>
    <t>18 bis unter 20 Apherese-Thrombozytenkonzentrate</t>
  </si>
  <si>
    <t>8-800.db</t>
  </si>
  <si>
    <t>18 bis unter 20 pathogeninaktivierte Apherese-Thrombozytenkonzentrate</t>
  </si>
  <si>
    <t>ZP59.13</t>
  </si>
  <si>
    <t>8-800.fc</t>
  </si>
  <si>
    <t>20 bis unter 24 Apherese-Thrombozytenkonzentrate</t>
  </si>
  <si>
    <t>8-800.dc</t>
  </si>
  <si>
    <t>20 bis unter 24 pathogeninaktivierte Apherese-Thrombozytenkonzentrate</t>
  </si>
  <si>
    <t>ZP59.14</t>
  </si>
  <si>
    <t>8-800.fd</t>
  </si>
  <si>
    <t>24 bis unter 28 Apherese-Thrombozytenkonzentrate</t>
  </si>
  <si>
    <t>8-800.dd</t>
  </si>
  <si>
    <t>24 bis unter 28 pathogeninaktivierte Apherese-Thrombozytenkonzentrate</t>
  </si>
  <si>
    <t>ZP59.15</t>
  </si>
  <si>
    <t>8-800.fe</t>
  </si>
  <si>
    <t>28 bis unter 32 Apherese-Thrombozytenkonzentrate</t>
  </si>
  <si>
    <t>8-800.de</t>
  </si>
  <si>
    <t>28 bis unter 32 pathogeninaktivierte Apherese-Thrombozytenkonzentrate</t>
  </si>
  <si>
    <t>ZP59.16</t>
  </si>
  <si>
    <t>8-800.ff</t>
  </si>
  <si>
    <t>32 bis unter 36 Apherese-Thrombozytenkonzentrate</t>
  </si>
  <si>
    <t>8-800.df</t>
  </si>
  <si>
    <t>32 bis unter 36 pathogeninaktivierte Apherese-Thrombozytenkonzentrate</t>
  </si>
  <si>
    <t>ZP59.17</t>
  </si>
  <si>
    <t>8-800.fg</t>
  </si>
  <si>
    <t>36 bis unter 40 Apherese-Thrombozytenkonzentrate</t>
  </si>
  <si>
    <t>8-800.dg</t>
  </si>
  <si>
    <t>36 bis unter 40 pathogeninaktivierte Apherese-Thrombozytenkonzentrate</t>
  </si>
  <si>
    <t>ZP59.18</t>
  </si>
  <si>
    <t>8-800.fh</t>
  </si>
  <si>
    <t>40 bis unter 46 Apherese-Thrombozytenkonzentrate</t>
  </si>
  <si>
    <t>8-800.dh</t>
  </si>
  <si>
    <t>40 bis unter 46 pathogeninaktivierte Apherese-Thrombozytenkonzentrate</t>
  </si>
  <si>
    <t>ZP59.19</t>
  </si>
  <si>
    <t>8-800.fj</t>
  </si>
  <si>
    <t>46 bis unter 52 Apherese-Thrombozytenkonzentrate</t>
  </si>
  <si>
    <t>8-800.dj</t>
  </si>
  <si>
    <t>46 bis unter 52 pathogeninaktivierte Apherese-Thrombozytenkonzentrate</t>
  </si>
  <si>
    <t>ZP59.20</t>
  </si>
  <si>
    <t>8-800.fk</t>
  </si>
  <si>
    <t>52 bis unter 58 Apherese-Thrombozytenkonzentrate</t>
  </si>
  <si>
    <t>8-800.dk</t>
  </si>
  <si>
    <t>52 bis unter 58 pathogeninaktivierte Apherese-Thrombozytenkonzentrate</t>
  </si>
  <si>
    <t>ZP59.21</t>
  </si>
  <si>
    <t>8-800.fm</t>
  </si>
  <si>
    <t>58 bis unter 64 Apherese-Thrombozytenkonzentrate</t>
  </si>
  <si>
    <t>8-800.dm</t>
  </si>
  <si>
    <t>58 bis unter 64 pathogeninaktivierte Apherese-Thrombozytenkonzentrate</t>
  </si>
  <si>
    <t>ZP59.22</t>
  </si>
  <si>
    <t>8-800.fn</t>
  </si>
  <si>
    <t>64 bis unter 70 Apherese-Thrombozytenkonzentrate</t>
  </si>
  <si>
    <t>8-800.dn</t>
  </si>
  <si>
    <t>64 bis unter 70 pathogeninaktivierte Apherese-Thrombozytenkonzentrate</t>
  </si>
  <si>
    <t>ZP59.23</t>
  </si>
  <si>
    <t>8-800.fp</t>
  </si>
  <si>
    <t>70 bis unter 78 Apherese-Thrombozytenkonzentrate</t>
  </si>
  <si>
    <t>8-800.dp</t>
  </si>
  <si>
    <t>70 bis unter 78 pathogeninaktivierte Apherese-Thrombozytenkonzentrate</t>
  </si>
  <si>
    <t>ZP59.24</t>
  </si>
  <si>
    <t>8-800.fq</t>
  </si>
  <si>
    <t>78 bis unter 86 Apherese-Thrombozytenkonzentrate</t>
  </si>
  <si>
    <t>8-800.dq</t>
  </si>
  <si>
    <t>78 bis unter 86 pathogeninaktivierte Apherese-Thrombozytenkonzentrate</t>
  </si>
  <si>
    <t>ZP59.25</t>
  </si>
  <si>
    <t>8-800.fr</t>
  </si>
  <si>
    <t>86 bis unter 94 Apherese-Thrombozytenkonzentrate</t>
  </si>
  <si>
    <t>8-800.dr</t>
  </si>
  <si>
    <t>86 bis unter 94 pathogeninaktivierte Apherese-Thrombozytenkonzentrate</t>
  </si>
  <si>
    <t>ZP59.26</t>
  </si>
  <si>
    <t>8-800.fs</t>
  </si>
  <si>
    <t>94 bis unter 102 Apherese-Thrombozytenkonzentrate</t>
  </si>
  <si>
    <t>8-800.ds</t>
  </si>
  <si>
    <t>94 bis unter 102 pathogeninaktivierte Apherese-Thrombozytenkonzentrate</t>
  </si>
  <si>
    <t>ZP59.27</t>
  </si>
  <si>
    <t>8-800.ft</t>
  </si>
  <si>
    <t>102 bis unter 110 Apherese-Thrombozytenkonzentrate</t>
  </si>
  <si>
    <t>8-800.dt</t>
  </si>
  <si>
    <t>102 bis unter 110 pathogeninaktivierte Apherese-Thrombozytenkonzentrate</t>
  </si>
  <si>
    <t>ZP59.28</t>
  </si>
  <si>
    <t>8-800.fu</t>
  </si>
  <si>
    <t>110 bis unter 118 Apherese-Thrombozytenkonzentrate</t>
  </si>
  <si>
    <t>8-800.du</t>
  </si>
  <si>
    <t>110 bis unter 118 pathogeninaktivierte Apherese-Thrombozytenkonzentrate</t>
  </si>
  <si>
    <t>ZP59.29</t>
  </si>
  <si>
    <t>8-800.fv</t>
  </si>
  <si>
    <t>118 bis unter 126 Apherese-Thrombozytenkonzentrate</t>
  </si>
  <si>
    <t>8-800.dv</t>
  </si>
  <si>
    <t>118 bis unter 126 pathogeninaktivierte Apherese-Thrombozytenkonzentrate</t>
  </si>
  <si>
    <t>ZP59.30</t>
  </si>
  <si>
    <t>ZP60</t>
  </si>
  <si>
    <t>Gabe von Rituximab, intravenös</t>
  </si>
  <si>
    <t>Applikation von Medikamenten, Liste 1: Rituximab, intravenös</t>
  </si>
  <si>
    <t>ZP60.01</t>
  </si>
  <si>
    <t>6-001.h0</t>
  </si>
  <si>
    <t>ZP60.02</t>
  </si>
  <si>
    <t>6-001.h1</t>
  </si>
  <si>
    <t>ZP60.03</t>
  </si>
  <si>
    <t>6-001.h2</t>
  </si>
  <si>
    <t>ZP60.04</t>
  </si>
  <si>
    <t>6-001.h3</t>
  </si>
  <si>
    <t>ZP60.05</t>
  </si>
  <si>
    <t>6-001.h4</t>
  </si>
  <si>
    <t>ZP60.06</t>
  </si>
  <si>
    <t>6-001.h5</t>
  </si>
  <si>
    <t>ZP60.07</t>
  </si>
  <si>
    <t>6-001.h6</t>
  </si>
  <si>
    <t>ZP60.08</t>
  </si>
  <si>
    <t>6-001.h7</t>
  </si>
  <si>
    <t>ZP60.09</t>
  </si>
  <si>
    <t>6-001.h8</t>
  </si>
  <si>
    <t>950 mg bis unter 1.050 mg</t>
  </si>
  <si>
    <t>ZP60.10</t>
  </si>
  <si>
    <t>6-001.h9</t>
  </si>
  <si>
    <t>ZP60.11</t>
  </si>
  <si>
    <t>6-001.ha</t>
  </si>
  <si>
    <t>ZP60.12</t>
  </si>
  <si>
    <t>6-001.hb</t>
  </si>
  <si>
    <t>ZP60.13</t>
  </si>
  <si>
    <t>6-001.hc</t>
  </si>
  <si>
    <t>ZP60.14</t>
  </si>
  <si>
    <t>6-001.hd</t>
  </si>
  <si>
    <t>1.850 mg bis unter 2.050 mg</t>
  </si>
  <si>
    <t>ZP60.15</t>
  </si>
  <si>
    <t>6-001.he</t>
  </si>
  <si>
    <t>2.050 mg bis unter 2.450 mg</t>
  </si>
  <si>
    <t>ZP60.16</t>
  </si>
  <si>
    <t>6-001.hf</t>
  </si>
  <si>
    <t>2.450 mg bis unter 2.850 mg</t>
  </si>
  <si>
    <t>ZP60.17</t>
  </si>
  <si>
    <t>6-001.hg</t>
  </si>
  <si>
    <t>2.850 mg bis unter 3.250 mg</t>
  </si>
  <si>
    <t>ZP60.18</t>
  </si>
  <si>
    <t>6-001.hh</t>
  </si>
  <si>
    <t>3.250 mg bis unter 3.650 mg</t>
  </si>
  <si>
    <t>ZP60.19</t>
  </si>
  <si>
    <t>6-001.hj</t>
  </si>
  <si>
    <t>ZP61</t>
  </si>
  <si>
    <t>Gabe von Trastuzumab, intravenös</t>
  </si>
  <si>
    <t>Applikation von Medikamenten, Liste 1: Trastuzumab, intravenös</t>
  </si>
  <si>
    <t>ZP61.01</t>
  </si>
  <si>
    <t>6-001.k0</t>
  </si>
  <si>
    <t>ZP61.02</t>
  </si>
  <si>
    <t>6-001.k1</t>
  </si>
  <si>
    <t>ZP61.03</t>
  </si>
  <si>
    <t>6-001.k2</t>
  </si>
  <si>
    <t>ZP61.04</t>
  </si>
  <si>
    <t>6-001.k3</t>
  </si>
  <si>
    <t>ZP61.05</t>
  </si>
  <si>
    <t>6-001.k4</t>
  </si>
  <si>
    <t>ZP61.06</t>
  </si>
  <si>
    <t>6-001.k5</t>
  </si>
  <si>
    <t>ZP61.07</t>
  </si>
  <si>
    <t>6-001.k6</t>
  </si>
  <si>
    <t>ZP61.08</t>
  </si>
  <si>
    <t>6-001.k7</t>
  </si>
  <si>
    <t>ZP61.09</t>
  </si>
  <si>
    <t>6-001.k8</t>
  </si>
  <si>
    <t>ZP61.10</t>
  </si>
  <si>
    <t>6-001.k9</t>
  </si>
  <si>
    <t>ZP61.11</t>
  </si>
  <si>
    <t>6-001.ka</t>
  </si>
  <si>
    <t>ZP61.12</t>
  </si>
  <si>
    <t>6-001.kb</t>
  </si>
  <si>
    <t>ZP61.13</t>
  </si>
  <si>
    <t>6-001.kc</t>
  </si>
  <si>
    <t>ZP61.14</t>
  </si>
  <si>
    <t>6-001.kd</t>
  </si>
  <si>
    <t>ZP61.15</t>
  </si>
  <si>
    <t>6-001.ke</t>
  </si>
  <si>
    <t>ZP61.16</t>
  </si>
  <si>
    <t>6-001.kf</t>
  </si>
  <si>
    <t>ZP61.17</t>
  </si>
  <si>
    <t>6-001.kg</t>
  </si>
  <si>
    <t>ZP61.18</t>
  </si>
  <si>
    <t>6-001.kh</t>
  </si>
  <si>
    <t>ZP61.19</t>
  </si>
  <si>
    <t>6-001.kj</t>
  </si>
  <si>
    <t>ZP61.20</t>
  </si>
  <si>
    <t>6-001.kk</t>
  </si>
  <si>
    <t>ZP61.21</t>
  </si>
  <si>
    <t>6-001.km</t>
  </si>
  <si>
    <t>ZP62</t>
  </si>
  <si>
    <t>Gabe von Posaconazol, oral, Suspension</t>
  </si>
  <si>
    <t>Applikation von Medikamenten, Liste 7: Posaconazol, oral, Suspension</t>
  </si>
  <si>
    <t>ZP62.01</t>
  </si>
  <si>
    <t>6-007.00</t>
  </si>
  <si>
    <r>
      <t>1.000 mg bis unter 2.000 mg</t>
    </r>
    <r>
      <rPr>
        <vertAlign val="superscript"/>
        <sz val="10"/>
        <rFont val="Arial"/>
        <family val="2"/>
      </rPr>
      <t>3)</t>
    </r>
  </si>
  <si>
    <t>ZP62.02</t>
  </si>
  <si>
    <t>6-007.01</t>
  </si>
  <si>
    <r>
      <t>2.000 mg bis unter 3.000 mg</t>
    </r>
    <r>
      <rPr>
        <vertAlign val="superscript"/>
        <sz val="10"/>
        <rFont val="Arial"/>
        <family val="2"/>
      </rPr>
      <t>3)</t>
    </r>
  </si>
  <si>
    <t>ZP62.03</t>
  </si>
  <si>
    <t>6-007.02</t>
  </si>
  <si>
    <t>3.000 mg bis unter 4.200 mg</t>
  </si>
  <si>
    <t>ZP62.04</t>
  </si>
  <si>
    <t>6-007.03</t>
  </si>
  <si>
    <t>4.200 mg bis unter 5.400 mg</t>
  </si>
  <si>
    <t>ZP62.05</t>
  </si>
  <si>
    <t>6-007.04</t>
  </si>
  <si>
    <t>5.400 mg bis unter 6.600 mg</t>
  </si>
  <si>
    <t>ZP62.06</t>
  </si>
  <si>
    <t>6-007.05</t>
  </si>
  <si>
    <t>6.600 mg bis unter 7.800 mg</t>
  </si>
  <si>
    <t>ZP62.07</t>
  </si>
  <si>
    <t>6-007.06</t>
  </si>
  <si>
    <t>7.800 mg bis unter 9.000 mg</t>
  </si>
  <si>
    <t>ZP62.08</t>
  </si>
  <si>
    <t>6-007.07</t>
  </si>
  <si>
    <t>9.000 mg bis unter 11.400 mg</t>
  </si>
  <si>
    <t>ZP62.09</t>
  </si>
  <si>
    <t>6-007.08</t>
  </si>
  <si>
    <t>11.400 mg bis unter 13.800 mg</t>
  </si>
  <si>
    <t>ZP62.10</t>
  </si>
  <si>
    <t>6-007.09</t>
  </si>
  <si>
    <t>13.800 mg bis unter 16.200 mg</t>
  </si>
  <si>
    <t>ZP62.11</t>
  </si>
  <si>
    <t>6-007.0a</t>
  </si>
  <si>
    <t>16.200 mg bis unter 18.600 mg</t>
  </si>
  <si>
    <t>ZP62.12</t>
  </si>
  <si>
    <t>6-007.0b</t>
  </si>
  <si>
    <t>18.600 mg bis unter 21.000 mg</t>
  </si>
  <si>
    <t>ZP62.13</t>
  </si>
  <si>
    <t>6-007.0c</t>
  </si>
  <si>
    <t>21.000 mg bis unter 25.800 mg</t>
  </si>
  <si>
    <t>ZP62.14</t>
  </si>
  <si>
    <t>6-007.0d</t>
  </si>
  <si>
    <t>25.800 mg bis unter 30.600 mg</t>
  </si>
  <si>
    <t>ZP62.15</t>
  </si>
  <si>
    <t>6-007.0e</t>
  </si>
  <si>
    <t>30.600 mg bis unter 35.400 mg</t>
  </si>
  <si>
    <t>ZP62.16</t>
  </si>
  <si>
    <t>6-007.0f</t>
  </si>
  <si>
    <t>35.400 mg bis unter 40.200 mg</t>
  </si>
  <si>
    <t>ZP62.17</t>
  </si>
  <si>
    <t>6-007.0g</t>
  </si>
  <si>
    <t>40.200 mg bis unter 45.000 mg</t>
  </si>
  <si>
    <t>ZP62.18</t>
  </si>
  <si>
    <t>6-007.0h</t>
  </si>
  <si>
    <t>45.000 mg bis unter 54.600 mg</t>
  </si>
  <si>
    <t>ZP62.19</t>
  </si>
  <si>
    <t>6-007.0j</t>
  </si>
  <si>
    <t>54.600 mg bis unter 64.200 mg</t>
  </si>
  <si>
    <t>ZP62.20</t>
  </si>
  <si>
    <t>6-007.0k</t>
  </si>
  <si>
    <t>64.200 mg bis unter 73.800 mg</t>
  </si>
  <si>
    <t>ZP62.21</t>
  </si>
  <si>
    <t>6-007.0m</t>
  </si>
  <si>
    <t>73.800 mg bis unter 83.400 mg</t>
  </si>
  <si>
    <t>ZP62.22</t>
  </si>
  <si>
    <t>6-007.0n</t>
  </si>
  <si>
    <t>83.400 mg bis unter 93.000 mg</t>
  </si>
  <si>
    <t>ZP62.23</t>
  </si>
  <si>
    <t>6-007.0p</t>
  </si>
  <si>
    <t>ZP63</t>
  </si>
  <si>
    <t>Gabe von Abatacept, intravenös</t>
  </si>
  <si>
    <t>Applikation von Medikamenten, Liste 3: Abatacept, intravenös</t>
  </si>
  <si>
    <t>ZP63.01</t>
  </si>
  <si>
    <t>6-003.s0</t>
  </si>
  <si>
    <t>ZP63.02</t>
  </si>
  <si>
    <t>6-003.s1</t>
  </si>
  <si>
    <t>ZP63.03</t>
  </si>
  <si>
    <t>6-003.s2</t>
  </si>
  <si>
    <t>500 mg bis unter 750 mg</t>
  </si>
  <si>
    <t>ZP63.04</t>
  </si>
  <si>
    <t>6-003.s3</t>
  </si>
  <si>
    <t>750 mg bis unter 1.000 mg</t>
  </si>
  <si>
    <t>ZP63.05</t>
  </si>
  <si>
    <t>6-003.s4</t>
  </si>
  <si>
    <t>ZP63.06</t>
  </si>
  <si>
    <t>6-003.s5</t>
  </si>
  <si>
    <t>ZP63.07</t>
  </si>
  <si>
    <t>6-003.s6</t>
  </si>
  <si>
    <t>ZP63.08</t>
  </si>
  <si>
    <t>6-003.s7</t>
  </si>
  <si>
    <t>ZP63.09</t>
  </si>
  <si>
    <t>6-003.s8</t>
  </si>
  <si>
    <t>ZP63.10</t>
  </si>
  <si>
    <t>6-003.s9</t>
  </si>
  <si>
    <t>ZP63.11</t>
  </si>
  <si>
    <t>6-003.sa</t>
  </si>
  <si>
    <t>ZP63.12</t>
  </si>
  <si>
    <t>6-003.sb</t>
  </si>
  <si>
    <t>ZP63.13</t>
  </si>
  <si>
    <t>6-003.sc</t>
  </si>
  <si>
    <t>ZP64</t>
  </si>
  <si>
    <t>Gabe von Eculizumab, parenteral</t>
  </si>
  <si>
    <t>Applikation von Medikamenten, Liste 3: Eculizumab, parenteral</t>
  </si>
  <si>
    <t>ZP64.01</t>
  </si>
  <si>
    <t>6-003.h0</t>
  </si>
  <si>
    <t>ZP64.02</t>
  </si>
  <si>
    <t>6-003.h1</t>
  </si>
  <si>
    <t>ZP64.03</t>
  </si>
  <si>
    <t>6-003.h2</t>
  </si>
  <si>
    <t>ZP64.04</t>
  </si>
  <si>
    <t>6-003.h3</t>
  </si>
  <si>
    <t>ZP64.05</t>
  </si>
  <si>
    <t>6-003.h4</t>
  </si>
  <si>
    <t>ZP64.06</t>
  </si>
  <si>
    <t>6-003.h5</t>
  </si>
  <si>
    <t>ZP64.07</t>
  </si>
  <si>
    <t>6-003.h6</t>
  </si>
  <si>
    <t>ZP64.08</t>
  </si>
  <si>
    <t>6-003.h7</t>
  </si>
  <si>
    <t>ZP64.09</t>
  </si>
  <si>
    <t>6-003.h8</t>
  </si>
  <si>
    <t>ZP64.10</t>
  </si>
  <si>
    <t>6-003.h9</t>
  </si>
  <si>
    <t>ZP64.11</t>
  </si>
  <si>
    <t>6-003.ha</t>
  </si>
  <si>
    <t>ZP64.12</t>
  </si>
  <si>
    <t>6-003.hb</t>
  </si>
  <si>
    <t>ZP64.13</t>
  </si>
  <si>
    <t>6-003.hc</t>
  </si>
  <si>
    <t>3.900 mg bis unter 4.200 mg</t>
  </si>
  <si>
    <t>ZP64.14</t>
  </si>
  <si>
    <t>6-003.hd</t>
  </si>
  <si>
    <t>4.200 mg bis unter 4.500 mg</t>
  </si>
  <si>
    <t>ZP64.15</t>
  </si>
  <si>
    <t>6-003.he</t>
  </si>
  <si>
    <t>4.500 mg bis unter 4.800 mg</t>
  </si>
  <si>
    <t>ZP64.16</t>
  </si>
  <si>
    <t>6-003.hf</t>
  </si>
  <si>
    <t>4.800 mg bis unter 5.100 mg</t>
  </si>
  <si>
    <t>ZP64.17</t>
  </si>
  <si>
    <t>6-003.hg</t>
  </si>
  <si>
    <t>5.100 mg bis unter 5.400 mg</t>
  </si>
  <si>
    <t>ZP64.18</t>
  </si>
  <si>
    <t>6-003.hh</t>
  </si>
  <si>
    <t>5.400 mg bis unter 5.700 mg</t>
  </si>
  <si>
    <t>ZP64.19</t>
  </si>
  <si>
    <t>6-003.hj</t>
  </si>
  <si>
    <t>5.700 mg bis unter 6.000 mg</t>
  </si>
  <si>
    <t>ZP64.20</t>
  </si>
  <si>
    <t>6-003.hk</t>
  </si>
  <si>
    <t>ZP65</t>
  </si>
  <si>
    <t>Gabe von Ofatumumab, parenteral</t>
  </si>
  <si>
    <t>Applikation von Medikamenten, Liste 6: Ofatumumab, parenteral</t>
  </si>
  <si>
    <t>ZP65.01</t>
  </si>
  <si>
    <t>6-006.40</t>
  </si>
  <si>
    <t>ZP65.02</t>
  </si>
  <si>
    <t>6-006.41</t>
  </si>
  <si>
    <t>ZP65.03</t>
  </si>
  <si>
    <t>6-006.42</t>
  </si>
  <si>
    <t>ZP65.04</t>
  </si>
  <si>
    <t>6-006.43</t>
  </si>
  <si>
    <t>ZP65.05</t>
  </si>
  <si>
    <t>6-006.44</t>
  </si>
  <si>
    <t>1.500 mg bis unter 2.000 mg</t>
  </si>
  <si>
    <t>ZP65.06</t>
  </si>
  <si>
    <t>6-006.45</t>
  </si>
  <si>
    <t>2.000 mg bis unter 4.000 mg</t>
  </si>
  <si>
    <t>ZP65.07</t>
  </si>
  <si>
    <t>6-006.46</t>
  </si>
  <si>
    <t>4.000 mg bis unter 6.000 mg</t>
  </si>
  <si>
    <t>ZP65.08</t>
  </si>
  <si>
    <t>6-006.47</t>
  </si>
  <si>
    <t>6.000 mg bis unter 8.000 mg</t>
  </si>
  <si>
    <t>ZP65.09</t>
  </si>
  <si>
    <t>6-006.48</t>
  </si>
  <si>
    <t>8.000 mg bis unter 10.000 mg</t>
  </si>
  <si>
    <t>ZP65.10</t>
  </si>
  <si>
    <t>6-006.49</t>
  </si>
  <si>
    <t>10.000 mg bis unter 12.000 mg</t>
  </si>
  <si>
    <t>ZP65.11</t>
  </si>
  <si>
    <t>6-006.4a</t>
  </si>
  <si>
    <t>12.000 mg bis unter 14.000 mg</t>
  </si>
  <si>
    <t>ZP65.12</t>
  </si>
  <si>
    <t>6-006.4b</t>
  </si>
  <si>
    <t>14.000 mg bis unter 16.000 mg</t>
  </si>
  <si>
    <t>ZP65.13</t>
  </si>
  <si>
    <t>6-006.4c</t>
  </si>
  <si>
    <t>16.000 mg bis unter 18.000 mg</t>
  </si>
  <si>
    <t>ZP65.14</t>
  </si>
  <si>
    <t>6-006.4d</t>
  </si>
  <si>
    <t>18.000 mg bis unter 20.000 mg</t>
  </si>
  <si>
    <t>ZP65.15</t>
  </si>
  <si>
    <t>6-006.4e</t>
  </si>
  <si>
    <t>20.000 mg bis unter 22.000 mg</t>
  </si>
  <si>
    <t>ZP65.16</t>
  </si>
  <si>
    <t>6-006.4f</t>
  </si>
  <si>
    <t>22.000 mg bis unter 24.000 mg</t>
  </si>
  <si>
    <t>ZP65.17</t>
  </si>
  <si>
    <t>6-006.4g</t>
  </si>
  <si>
    <t>ZP66</t>
  </si>
  <si>
    <t>Gabe von Decitabine, parenteral</t>
  </si>
  <si>
    <t>Applikation von Medikamenten, Liste 4: Decitabine, parenteral</t>
  </si>
  <si>
    <t>ZP66.01</t>
  </si>
  <si>
    <t>6-004.40</t>
  </si>
  <si>
    <t>30 mg bis unter 60 mg</t>
  </si>
  <si>
    <t>ZP66.02</t>
  </si>
  <si>
    <t>6-004.41</t>
  </si>
  <si>
    <t>60 mg bis unter 90 mg</t>
  </si>
  <si>
    <t>ZP66.03</t>
  </si>
  <si>
    <t>6-004.42</t>
  </si>
  <si>
    <t>90 mg bis unter 120 mg</t>
  </si>
  <si>
    <t>ZP66.04</t>
  </si>
  <si>
    <t>6-004.43</t>
  </si>
  <si>
    <t>120 mg bis unter 150 mg</t>
  </si>
  <si>
    <t>ZP66.05</t>
  </si>
  <si>
    <t>6-004.44</t>
  </si>
  <si>
    <t>150 mg bis unter 180 mg</t>
  </si>
  <si>
    <t>ZP66.06</t>
  </si>
  <si>
    <t>6-004.45</t>
  </si>
  <si>
    <t>180 mg bis unter 210 mg</t>
  </si>
  <si>
    <t>ZP66.07</t>
  </si>
  <si>
    <t>6-004.46</t>
  </si>
  <si>
    <t>210 mg bis unter 240 mg</t>
  </si>
  <si>
    <t>ZP66.08</t>
  </si>
  <si>
    <t>6-004.47</t>
  </si>
  <si>
    <t>240 mg bis unter 270 mg</t>
  </si>
  <si>
    <t>ZP66.09</t>
  </si>
  <si>
    <t>6-004.48</t>
  </si>
  <si>
    <t>270 mg bis unter 300 mg</t>
  </si>
  <si>
    <t>ZP66.10</t>
  </si>
  <si>
    <t>6-004.49</t>
  </si>
  <si>
    <t>300 mg bis unter 330 mg</t>
  </si>
  <si>
    <t>ZP66.11</t>
  </si>
  <si>
    <t>6-004.4a</t>
  </si>
  <si>
    <t>330 mg bis unter 360 mg</t>
  </si>
  <si>
    <t>ZP66.12</t>
  </si>
  <si>
    <t>6-004.4b</t>
  </si>
  <si>
    <t>360 mg bis unter 390 mg</t>
  </si>
  <si>
    <t>ZP66.13</t>
  </si>
  <si>
    <t>6-004.4c</t>
  </si>
  <si>
    <t>390 mg bis unter 420 mg</t>
  </si>
  <si>
    <t>ZP66.14</t>
  </si>
  <si>
    <t>6-004.4d</t>
  </si>
  <si>
    <t>420 mg bis unter 450 mg</t>
  </si>
  <si>
    <t>ZP66.15</t>
  </si>
  <si>
    <t>6-004.4e</t>
  </si>
  <si>
    <t>450 mg bis unter 480 mg</t>
  </si>
  <si>
    <t>ZP66.16</t>
  </si>
  <si>
    <t>6-004.4f</t>
  </si>
  <si>
    <t>480 mg bis unter 510 mg</t>
  </si>
  <si>
    <t>ZP66.17</t>
  </si>
  <si>
    <t>6-004.4g</t>
  </si>
  <si>
    <t>ZP67</t>
  </si>
  <si>
    <t>Gabe von Tocilizumab, intravenös</t>
  </si>
  <si>
    <t>Applikation von Medikamenten, Liste 5: Tocilizumab, intravenös</t>
  </si>
  <si>
    <t>ZP67.01</t>
  </si>
  <si>
    <t>6-005.m0</t>
  </si>
  <si>
    <t>ZP67.02</t>
  </si>
  <si>
    <t>6-005.m1</t>
  </si>
  <si>
    <t>ZP67.03</t>
  </si>
  <si>
    <t>6-005.m2</t>
  </si>
  <si>
    <t>320 mg bis unter 480 mg</t>
  </si>
  <si>
    <t>ZP67.04</t>
  </si>
  <si>
    <t>6-005.m3</t>
  </si>
  <si>
    <t>480 mg bis unter 640 mg</t>
  </si>
  <si>
    <t>ZP67.05</t>
  </si>
  <si>
    <t>6-005.m4</t>
  </si>
  <si>
    <t>640 mg bis unter 800 mg</t>
  </si>
  <si>
    <t>ZP67.06</t>
  </si>
  <si>
    <t>6-005.m5</t>
  </si>
  <si>
    <t>800 mg bis unter 960 mg</t>
  </si>
  <si>
    <t>ZP67.07</t>
  </si>
  <si>
    <t>6-005.m6</t>
  </si>
  <si>
    <t>960 mg bis unter 1.120 mg</t>
  </si>
  <si>
    <t>ZP67.08</t>
  </si>
  <si>
    <t>6-005.m7</t>
  </si>
  <si>
    <t>1.120 mg bis unter 1.280 mg</t>
  </si>
  <si>
    <t>ZP67.09</t>
  </si>
  <si>
    <t>6-005.m8</t>
  </si>
  <si>
    <t>1.280 mg bis unter 1.440 mg</t>
  </si>
  <si>
    <t>ZP67.10</t>
  </si>
  <si>
    <t>6-005.m9</t>
  </si>
  <si>
    <t>1.440 mg bis unter 1.600 mg</t>
  </si>
  <si>
    <t>ZP67.11</t>
  </si>
  <si>
    <t>6-005.ma</t>
  </si>
  <si>
    <t>1.600 mg bis unter 1.760 mg</t>
  </si>
  <si>
    <t>ZP67.12</t>
  </si>
  <si>
    <t>6-005.mb</t>
  </si>
  <si>
    <t>1.760 mg bis unter 1.920 mg</t>
  </si>
  <si>
    <t>ZP67.13</t>
  </si>
  <si>
    <t>6-005.mc</t>
  </si>
  <si>
    <t>1.920 mg bis unter 2.080 mg</t>
  </si>
  <si>
    <t>ZP67.14</t>
  </si>
  <si>
    <t>6-005.md</t>
  </si>
  <si>
    <t>Fußnoten:</t>
  </si>
  <si>
    <t>1)</t>
  </si>
  <si>
    <t>Dieses Zusatzentgelt ist nur abrechenbar für Patienten mit einem Alter &lt; 3 Jahre.</t>
  </si>
  <si>
    <t>2)</t>
  </si>
  <si>
    <t>Dieses Zusatzentgelt ist nur abrechenbar für Patienten mit einem Alter &lt; 5 Jahre.</t>
  </si>
  <si>
    <t>3)</t>
  </si>
  <si>
    <t>Dieses Zusatzentgelt ist nur abrechenbar für Patienten mit einem Alter &lt; 10 Jahre.</t>
  </si>
  <si>
    <t>4)</t>
  </si>
  <si>
    <t>Dieses Zusatzentgelt ist nur abrechenbar für Patienten mit einem Alter &lt; 15 Jahre.</t>
  </si>
  <si>
    <t>Anlage 5</t>
  </si>
  <si>
    <t>Katalog ergänzender Tagesentgelte</t>
  </si>
  <si>
    <t>ET</t>
  </si>
  <si>
    <r>
      <t>ET</t>
    </r>
    <r>
      <rPr>
        <b/>
        <vertAlign val="subscript"/>
        <sz val="10"/>
        <rFont val="Arial"/>
        <family val="2"/>
      </rPr>
      <t>D</t>
    </r>
  </si>
  <si>
    <t>Bewertungs- relation je Tag</t>
  </si>
  <si>
    <t>OPS-Kode</t>
  </si>
  <si>
    <t>ET01</t>
  </si>
  <si>
    <t>Erhöhter Betreuungsaufwand bei psychischen und psychosomatischen Störungen und Verhaltensstörungen bei Erwachsenen</t>
  </si>
  <si>
    <t>9-640.0</t>
  </si>
  <si>
    <t>Erhöhter Betreuungsaufwand bei psychischen und psychosomatischen Störungen und Verhaltensstörungen bei Erwachsenen: 1:1-Betreuung</t>
  </si>
  <si>
    <t>ET01.04</t>
  </si>
  <si>
    <t>9-640.06</t>
  </si>
  <si>
    <t>6 bis unter 12 Stunden pro Tag</t>
  </si>
  <si>
    <t>ET01.05</t>
  </si>
  <si>
    <t>9-640.07</t>
  </si>
  <si>
    <t>12 bis unter 18 Stunden pro Tag</t>
  </si>
  <si>
    <t>ET01.06</t>
  </si>
  <si>
    <t>9-640.08</t>
  </si>
  <si>
    <r>
      <t xml:space="preserve">ET02 </t>
    </r>
    <r>
      <rPr>
        <vertAlign val="superscript"/>
        <sz val="10"/>
        <rFont val="Arial"/>
        <family val="2"/>
      </rPr>
      <t>1)</t>
    </r>
  </si>
  <si>
    <t>Intensivbehandlung bei psychischen und psychosomatischen Störungen und Verhaltensstörungen bei erwachsenen Patienten mit mindestens 3 Merkmalen</t>
  </si>
  <si>
    <t>9-619</t>
  </si>
  <si>
    <t>Intensivbehandlung bei psychischen und psychosomatischen Störungen und Verhaltensstörungen bei erwachsenen Patienten mit 3 Merkmalen</t>
  </si>
  <si>
    <t>9-61a</t>
  </si>
  <si>
    <t>Intensivbehandlung bei psychischen und psychosomatischen Störungen und Verhaltensstörungen bei erwachsenen Patienten mit 4 Merkmalen</t>
  </si>
  <si>
    <t>9-61b</t>
  </si>
  <si>
    <t xml:space="preserve">ET04    </t>
  </si>
  <si>
    <t>9-693.0</t>
  </si>
  <si>
    <t>ET04.01</t>
  </si>
  <si>
    <t>9-693.03</t>
  </si>
  <si>
    <t>Mehr als 8 bis zu 12 Stunden pro Tag</t>
  </si>
  <si>
    <t>ET04.02</t>
  </si>
  <si>
    <t>9-693.04</t>
  </si>
  <si>
    <t>Mehr als 12 bis zu 18 Stunden pro Tag</t>
  </si>
  <si>
    <t>ET04.03</t>
  </si>
  <si>
    <t>9-693.05</t>
  </si>
  <si>
    <t>Mehr als 18 Stunden pro Tag</t>
  </si>
  <si>
    <t xml:space="preserve">ET05    </t>
  </si>
  <si>
    <t>9-693.1</t>
  </si>
  <si>
    <t>ET05.01</t>
  </si>
  <si>
    <t>9-693.13</t>
  </si>
  <si>
    <t>ET05.02</t>
  </si>
  <si>
    <t>9-693.14</t>
  </si>
  <si>
    <t>ET05.03</t>
  </si>
  <si>
    <t>9-693.15</t>
  </si>
  <si>
    <r>
      <rPr>
        <vertAlign val="superscript"/>
        <sz val="10"/>
        <rFont val="Arial"/>
        <family val="2"/>
      </rPr>
      <t>1)</t>
    </r>
    <r>
      <rPr>
        <sz val="11"/>
        <color theme="1"/>
        <rFont val="Arial"/>
        <family val="2"/>
      </rPr>
      <t xml:space="preserve"> </t>
    </r>
  </si>
  <si>
    <t xml:space="preserve">Abrechenbar ist jeder Tag mit Gültigkeit eines OPS-Kodes gem. Spalte 4, an dem der Patient stationär behandelt wird. </t>
  </si>
  <si>
    <t>Vollständige Tage der Abwesenheit während der Gültigkeitsdauer eines OPS-Kodes gem. Spalte 4 sind nicht abrechenbar.</t>
  </si>
  <si>
    <t>PEPP-Version 2019</t>
  </si>
  <si>
    <t>Bewertungsrelationen bei vollstationärer Versorgung</t>
  </si>
  <si>
    <t>Anzahl Berechnungtage / Vergütungsklasse</t>
  </si>
  <si>
    <t>Bewertungsrelation 
je Tag</t>
  </si>
  <si>
    <t>Erhöhter Betreuungsaufwand bei Kindern und Jugendlichen, Einzelbetreuung mit hohem Aufwand</t>
  </si>
  <si>
    <t>Erhöhter Betreuungsaufwand bei Erwachsenen, 1:1-Betreuung, Krisenintervention und komplexer Entlassaufwand mit äußerst hohem Aufwand</t>
  </si>
  <si>
    <t>Erhöhter Betreuungsaufwand bei Erwachsenen, 1:1-Betreuung, Krisenintervention und komplexer Entlassaufwand mit sehr hohem Aufwand oder mit schwerer oder schwerster Pflegebedürftigkeit oder mit Intensivbehandlung</t>
  </si>
  <si>
    <t>Erhöhter Betreuungsaufwand bei Erwachsenen, 1:1-Betreuung, Krisenintervention und komplexer Entlassaufwand mit deutlich erhöhtem Aufwand, ohne schwere oder schwerste Pflegebedürftigkeit, ohne Intensivbehandlung</t>
  </si>
  <si>
    <t>Intelligenzstörungen, tief greifende Entwicklungsstörungen, Ticstörungen und andere Störungen mit Beginn in der Kindheit und Jugend mit komplizierender Konstellation</t>
  </si>
  <si>
    <t>Intelligenzstörungen, tief greifende Entwicklungsstörungen, Ticstörungen und andere Störungen mit Beginn in der Kindheit und Jugend ohne komplizierende Konstellation</t>
  </si>
  <si>
    <t>Psychische und Verhaltensstörungen durch psychotr. Subst. mit Heroinkon. od. intrav. Gebrauch sonst. Subst. od. mit schw. Begleiterkr. bei Opiatabh. od. mit schw. od. schwerster Pflegebedürft. od. mit hoher Therapieintens. od. mit hohem Betreuungsaufw.</t>
  </si>
  <si>
    <t>Psychische und Verhaltensstörungen durch psychotrope Substanzen mit komplizierender Konstellation oder mit multiplem Substanzmissbrauch bei Opiat- oder Kokainkonsum oder mit hoher Therapieintensität oder mit Mutter/Vater-Kind-Setting</t>
  </si>
  <si>
    <t>Psychische und Verhaltensstörungen durch psychotrope Substanzen, 
Alter &gt; 64 Jahre oder mit Qualifiziertem Entzug ab mehr als 14 Behandlungstagen oder mit komplizierender Konstellation oder mit multiplem Substanzmissbrauch außer bei Opiat- und Kokainkonsum</t>
  </si>
  <si>
    <t>Psychische und Verhaltensstörungen durch psychotrope Substanzen, 
Alter &lt; 65 Jahre, ohne komplizierende Konstellation, ohne Heroinkonsum oder intravenösen Gebrauch sonstiger Substanzen, ohne Qualifizierten Entzug ab mehr als 14 Behandlungstagen</t>
  </si>
  <si>
    <t>Affektive, neurotische, Belastungs-, somatoforme und Schlafstörungen, Alter &gt; 84 Jahre oder mit komplizierender Diagnose und Alter &gt; 64 Jahre oder mit komplizierender Konstellation oder mit hoher Therapieintensität</t>
  </si>
  <si>
    <t>Affektive, neurotische, Belastungs-, somatoforme und Schlafstörungen, Alter &lt; 85 Jahre, ohne komplizierende Konstellation, mit Mutter/Vater-Kind-Setting oder mit komplizierender Diagnose oder mit erheblicher Pflegebedürftigkeit oder Alter &gt; 64 Jahre</t>
  </si>
  <si>
    <t>Affektive, neurotische, Belastungs-, somatoforme und Schlafstörungen, Alter &lt; 65 Jahre, ohne komplizierende Konstellation, ohne komplizierende Diagnose, ohne erhebliche Pflegebedürftigkeit</t>
  </si>
  <si>
    <t>Persönlichkeits- und Verhaltensstörungen, Essstörungen und andere Störungen, Alter &gt; 64 Jahre oder mit komplizierender Konstellation oder mit hoher Therapieintensität oder mit erheblicher Pflegebedürftigkeit</t>
  </si>
  <si>
    <t>Persönlichkeits- und Verhaltensstörungen, Essstörungen und andere Störungen, Alter &lt; 65 Jahre, ohne komplizierende Konstellation, ohne hohe Therapieintensität, ohne erhebliche Pflegebedürftigkeit</t>
  </si>
  <si>
    <t>Organische Störungen, amnestisches Syndrom, Alzheimer-Krankheit und sonstige degenerative Krankheiten des Nervensystems mit komplizierender Konstellation oder mit hoher Therapieintensität oder 
1:1-Betreuung mit erhöhtem Aufwand</t>
  </si>
  <si>
    <t>Organische Störungen, amnestisches Syndrom, Alzheimer-Krankheit und sonstige degenerative Krankheiten des Nervensystems mit bestimmten Demenzerkrankungen oder mit komplizierender Konstellation oder Alter &gt; 84 Jahre</t>
  </si>
  <si>
    <t>Organische Störungen, amnestisches Syndrom, Alzheimer-Krankheit und sonstige degenerative Krankheiten des Nervensystems ohne bestimmte Demenzerkrankungen, ohne komplizierende Konstellation, 
Alter &lt; 85 Jahre</t>
  </si>
  <si>
    <t>PK01A</t>
  </si>
  <si>
    <t>PK01B</t>
  </si>
  <si>
    <t>PK02A</t>
  </si>
  <si>
    <t>Psychische und Verhaltensstörungen durch psychotrope Substanzen mit komplizierender Konstellation oder mit erhöhtem Betreuungsaufwand oder mit Behandlung im besonderen Setting oder Alter &lt; 14 Jahre</t>
  </si>
  <si>
    <t>PK02B</t>
  </si>
  <si>
    <t>Psychische und Verhaltensstörungen durch psychotrope Substanzen ohne komplizierende Konstellation, ohne erhöhten Betreuungsaufwand, ohne Behandlung im besonderen Setting oder Alter &gt; 13 Jahre</t>
  </si>
  <si>
    <t>Affektive, neurotische, Belastungs-, somatoforme und Schlafstörungen mit komplizierender Nebendiagnose oder mit erhöhtem Betreuungsaufwand oder mit hoher Therapieintensität oder mit Intensivbehandlung</t>
  </si>
  <si>
    <t>Affektive, neurotische, Belastungs-, somatoforme und Schlafstörungen ohne komplizierende Nebendiagnose, ohne erhöhten Betreuungsaufwand, ohne hohe Therapieintensität, ohne Intensivbehandlung</t>
  </si>
  <si>
    <t>Verhaltensstörungen mit Beginn in der Kindheit und Jugend, Persönlichkeits- und Verhaltensstörungen oder andere Störungen, 
Alter &lt; 8 Jahre od. mit kompliz. ND oder mit erhö. Betreuungsaufw. oder mit hoher Therapieintens. oder mit Intensivbehandlung</t>
  </si>
  <si>
    <t>Verhaltensstörungen mit Beginn in der Kindheit und Jugend, Persönlichkeits- und Verhaltensstörungen oder andere Störungen, 
Alter 8-13 Jahre, ohne kompliz. ND, ohne erhöhten Betreuungsaufwand, ohne hohe Therapieintens., ohne Intensivbehandlung</t>
  </si>
  <si>
    <t>Verhaltensstörungen mit Beginn in der Kindheit und Jugend, Persönlichkeits- und Verhaltensstörungen oder andere Störungen, 
Alter &gt; 13 Jahre, ohne kompliz. ND, ohne erhöhten Betreuungsaufwand, ohne hohe Therapieintens., ohne Intensivbehandlung</t>
  </si>
  <si>
    <t>Affektive, neurotische, Belastungs-, somatoforme und Schlafstörungen, Alter &gt; 64 Jahre oder mit komplizierender Konstellation oder mit hoher Therapieintensität oder mit Mutter/Vater-Kind-Setting oder mit schwerer oder schwerster Pflegebedürftigkeit</t>
  </si>
  <si>
    <t>Affektive, neurotische, Belastungs-, somatoforme und Schlafstörungen, Alter &lt; 65 Jahre, ohne komplizierende Konstellation, ohne hohe Therapieintensität, ohne Mutter/Vater-Kind-Setting, ohne schwere oder schwerste Pflegebedürftigkeit</t>
  </si>
  <si>
    <t>Ess- und Fütterstörungen außer bei Anorexia nervosa ohne komplizierende Konstellation, ohne hohe Therapieintensität</t>
  </si>
  <si>
    <t>Fehlkodierung bei erhöhtem Betreuungsaufwand bei Erwachsenen, 
1:1-Betreuung, Krisenintervention und Entlassaufwand</t>
  </si>
  <si>
    <t>Fehlkodierung bei Einzel- und Kleinstgruppenbetreuung bei Kindern und Jugendlichen</t>
  </si>
  <si>
    <t>&lt;== Anlage 2a</t>
  </si>
  <si>
    <t>OPS Version 2019</t>
  </si>
  <si>
    <t>34,0 g oder mehr</t>
  </si>
  <si>
    <t>3.000 mg oder mehr</t>
  </si>
  <si>
    <t>Siehe weitere Differenzierung ZP04.14 - ZP04.23</t>
  </si>
  <si>
    <t>ZP04.14</t>
  </si>
  <si>
    <t>ZP04.15</t>
  </si>
  <si>
    <t>ZP04.16</t>
  </si>
  <si>
    <t>ZP04.17</t>
  </si>
  <si>
    <t>ZP04.18</t>
  </si>
  <si>
    <t>ZP04.19</t>
  </si>
  <si>
    <t>ZP04.20</t>
  </si>
  <si>
    <t>ZP04.21</t>
  </si>
  <si>
    <t>ZP04.22</t>
  </si>
  <si>
    <t>ZP04.23</t>
  </si>
  <si>
    <t>200.500 IE oder mehr</t>
  </si>
  <si>
    <r>
      <t>ZP05.01</t>
    </r>
    <r>
      <rPr>
        <vertAlign val="superscript"/>
        <sz val="10"/>
        <rFont val="Arial"/>
        <family val="2"/>
      </rPr>
      <t>4)</t>
    </r>
  </si>
  <si>
    <t>70 Mio. IE bis unter 130 Mio. IE</t>
  </si>
  <si>
    <r>
      <t>ZP05.02</t>
    </r>
    <r>
      <rPr>
        <vertAlign val="superscript"/>
        <sz val="10"/>
        <rFont val="Arial"/>
        <family val="2"/>
      </rPr>
      <t>4)</t>
    </r>
  </si>
  <si>
    <t>130 Mio. IE bis unter 190 Mio. IE</t>
  </si>
  <si>
    <r>
      <t>ZP05.03</t>
    </r>
    <r>
      <rPr>
        <vertAlign val="superscript"/>
        <sz val="10"/>
        <rFont val="Arial"/>
        <family val="2"/>
      </rPr>
      <t>4)</t>
    </r>
  </si>
  <si>
    <t>190 Mio. IE bis unter 250 Mio. IE</t>
  </si>
  <si>
    <t>2.450 Mio. IE oder mehr</t>
  </si>
  <si>
    <r>
      <t>ZP06.01</t>
    </r>
    <r>
      <rPr>
        <vertAlign val="superscript"/>
        <sz val="10"/>
        <rFont val="Arial"/>
        <family val="2"/>
      </rPr>
      <t>4)</t>
    </r>
  </si>
  <si>
    <t>75 Mio. IE bis unter 150 Mio. IE</t>
  </si>
  <si>
    <r>
      <t>ZP06.02</t>
    </r>
    <r>
      <rPr>
        <vertAlign val="superscript"/>
        <sz val="10"/>
        <rFont val="Arial"/>
        <family val="2"/>
      </rPr>
      <t>4)</t>
    </r>
  </si>
  <si>
    <t>150 Mio. IE bis unter 225 Mio. IE</t>
  </si>
  <si>
    <r>
      <t>ZP06.03</t>
    </r>
    <r>
      <rPr>
        <vertAlign val="superscript"/>
        <sz val="10"/>
        <rFont val="Arial"/>
        <family val="2"/>
      </rPr>
      <t>4)</t>
    </r>
  </si>
  <si>
    <t>225 Mio. IE bis unter 300 Mio. IE</t>
  </si>
  <si>
    <t>3.000 Mio. IE oder mehr</t>
  </si>
  <si>
    <r>
      <t>ZP07.01</t>
    </r>
    <r>
      <rPr>
        <vertAlign val="superscript"/>
        <sz val="10"/>
        <rFont val="Arial"/>
        <family val="2"/>
      </rPr>
      <t>4)</t>
    </r>
  </si>
  <si>
    <t>2.000 IE bis unter 3.500 IE</t>
  </si>
  <si>
    <r>
      <t>ZP07.02</t>
    </r>
    <r>
      <rPr>
        <vertAlign val="superscript"/>
        <sz val="10"/>
        <rFont val="Arial"/>
        <family val="2"/>
      </rPr>
      <t>4)</t>
    </r>
  </si>
  <si>
    <t>3.500 IE bis unter 5.000 IE</t>
  </si>
  <si>
    <r>
      <t>ZP07.03</t>
    </r>
    <r>
      <rPr>
        <vertAlign val="superscript"/>
        <sz val="10"/>
        <rFont val="Arial"/>
        <family val="2"/>
      </rPr>
      <t>4)</t>
    </r>
  </si>
  <si>
    <t>5.000 IE bis unter 7.000 IE</t>
  </si>
  <si>
    <t>150.000 IE oder mehr</t>
  </si>
  <si>
    <t>805 Mio. IE oder mehr</t>
  </si>
  <si>
    <t>Siehe weitere Differenzierung ZP10.18 - ZP10.20</t>
  </si>
  <si>
    <t>4.550 mg oder mehr</t>
  </si>
  <si>
    <t>64.000 IE oder mehr</t>
  </si>
  <si>
    <r>
      <t>ZP12.01</t>
    </r>
    <r>
      <rPr>
        <vertAlign val="superscript"/>
        <sz val="10"/>
        <rFont val="Arial"/>
        <family val="2"/>
      </rPr>
      <t>4)</t>
    </r>
  </si>
  <si>
    <t>10 mg bis unter 20 mg</t>
  </si>
  <si>
    <r>
      <t>ZP12.02</t>
    </r>
    <r>
      <rPr>
        <vertAlign val="superscript"/>
        <sz val="10"/>
        <rFont val="Arial"/>
        <family val="2"/>
      </rPr>
      <t>4)</t>
    </r>
  </si>
  <si>
    <t>320 mg oder mehr</t>
  </si>
  <si>
    <t>2.400 mg oder mehr</t>
  </si>
  <si>
    <t>Gabe von Human-Immunglobulin, spezifisch gegen Zytomegalie-Virus, parenteral</t>
  </si>
  <si>
    <r>
      <t>ZP16.01</t>
    </r>
    <r>
      <rPr>
        <vertAlign val="superscript"/>
        <sz val="10"/>
        <rFont val="Arial"/>
        <family val="2"/>
      </rPr>
      <t>2)</t>
    </r>
  </si>
  <si>
    <t>1,0 g bis unter 2,0 g</t>
  </si>
  <si>
    <r>
      <t>ZP16.02</t>
    </r>
    <r>
      <rPr>
        <vertAlign val="superscript"/>
        <sz val="10"/>
        <rFont val="Arial"/>
        <family val="2"/>
      </rPr>
      <t>2)</t>
    </r>
  </si>
  <si>
    <t>2,0 g bis unter 3,0 g</t>
  </si>
  <si>
    <r>
      <t>ZP16.03</t>
    </r>
    <r>
      <rPr>
        <vertAlign val="superscript"/>
        <sz val="10"/>
        <rFont val="Arial"/>
        <family val="2"/>
      </rPr>
      <t>2)</t>
    </r>
  </si>
  <si>
    <t>3,0 g bis unter 5,0 g</t>
  </si>
  <si>
    <t>50,0 g oder mehr</t>
  </si>
  <si>
    <r>
      <t>ZP18.01</t>
    </r>
    <r>
      <rPr>
        <vertAlign val="superscript"/>
        <sz val="10"/>
        <rFont val="Arial"/>
        <family val="2"/>
      </rPr>
      <t>4)</t>
    </r>
  </si>
  <si>
    <t>250 IE bis unter 500 IE</t>
  </si>
  <si>
    <r>
      <t>ZP18.02</t>
    </r>
    <r>
      <rPr>
        <vertAlign val="superscript"/>
        <sz val="10"/>
        <rFont val="Arial"/>
        <family val="2"/>
      </rPr>
      <t>4)</t>
    </r>
  </si>
  <si>
    <t>500 IE bis unter 750 IE</t>
  </si>
  <si>
    <r>
      <t>ZP18.03</t>
    </r>
    <r>
      <rPr>
        <vertAlign val="superscript"/>
        <sz val="10"/>
        <rFont val="Arial"/>
        <family val="2"/>
      </rPr>
      <t>4)</t>
    </r>
  </si>
  <si>
    <t>750 IE bis unter 1.000 IE</t>
  </si>
  <si>
    <t>8.000 IE oder mehr</t>
  </si>
  <si>
    <t>11.000 oder mehr Einheiten</t>
  </si>
  <si>
    <r>
      <t>ZP21.01</t>
    </r>
    <r>
      <rPr>
        <vertAlign val="superscript"/>
        <sz val="10"/>
        <rFont val="Arial"/>
        <family val="2"/>
      </rPr>
      <t>4)</t>
    </r>
  </si>
  <si>
    <t>1 mg bis unter 3 mg</t>
  </si>
  <si>
    <r>
      <t>ZP21.02</t>
    </r>
    <r>
      <rPr>
        <vertAlign val="superscript"/>
        <sz val="10"/>
        <rFont val="Arial"/>
        <family val="2"/>
      </rPr>
      <t>4)</t>
    </r>
  </si>
  <si>
    <t>3 mg bis unter 6 mg</t>
  </si>
  <si>
    <t>30 mg oder mehr</t>
  </si>
  <si>
    <r>
      <t>ZP22.01</t>
    </r>
    <r>
      <rPr>
        <vertAlign val="superscript"/>
        <sz val="10"/>
        <rFont val="Arial"/>
        <family val="2"/>
      </rPr>
      <t>4)</t>
    </r>
  </si>
  <si>
    <r>
      <t>ZP22.02</t>
    </r>
    <r>
      <rPr>
        <vertAlign val="superscript"/>
        <sz val="10"/>
        <rFont val="Arial"/>
        <family val="2"/>
      </rPr>
      <t>4)</t>
    </r>
  </si>
  <si>
    <t>240 mg oder mehr</t>
  </si>
  <si>
    <t>Siehe weitere Differenzierung ZP23.17 - ZP23.20</t>
  </si>
  <si>
    <r>
      <t>ZP24.01</t>
    </r>
    <r>
      <rPr>
        <vertAlign val="superscript"/>
        <sz val="10"/>
        <rFont val="Arial"/>
        <family val="2"/>
      </rPr>
      <t>4)</t>
    </r>
  </si>
  <si>
    <t>25 mg bis unter 50 mg</t>
  </si>
  <si>
    <t>200 mg oder mehr</t>
  </si>
  <si>
    <r>
      <t>ZP26.01</t>
    </r>
    <r>
      <rPr>
        <vertAlign val="superscript"/>
        <sz val="10"/>
        <rFont val="Arial"/>
        <family val="2"/>
      </rPr>
      <t>2)</t>
    </r>
  </si>
  <si>
    <t>200 mg bis unter 350 mg</t>
  </si>
  <si>
    <r>
      <t>ZP26.02</t>
    </r>
    <r>
      <rPr>
        <vertAlign val="superscript"/>
        <sz val="10"/>
        <rFont val="Arial"/>
        <family val="2"/>
      </rPr>
      <t>2)</t>
    </r>
  </si>
  <si>
    <t>350 mg bis unter 500 mg</t>
  </si>
  <si>
    <r>
      <t>ZP26.03</t>
    </r>
    <r>
      <rPr>
        <vertAlign val="superscript"/>
        <sz val="10"/>
        <rFont val="Arial"/>
        <family val="2"/>
      </rPr>
      <t>2)</t>
    </r>
  </si>
  <si>
    <r>
      <t>ZP26.04</t>
    </r>
    <r>
      <rPr>
        <vertAlign val="superscript"/>
        <sz val="10"/>
        <rFont val="Arial"/>
        <family val="2"/>
      </rPr>
      <t>2)</t>
    </r>
  </si>
  <si>
    <t>7.000 mg oder mehr</t>
  </si>
  <si>
    <t>1.080 mg oder mehr</t>
  </si>
  <si>
    <t>Gabe von Human-Immunglobulin, polyvalent, parenteral</t>
  </si>
  <si>
    <r>
      <t>ZP32.01</t>
    </r>
    <r>
      <rPr>
        <vertAlign val="superscript"/>
        <sz val="10"/>
        <rFont val="Arial"/>
        <family val="2"/>
      </rPr>
      <t>4)</t>
    </r>
  </si>
  <si>
    <t>2,5 g bis unter 5 g</t>
  </si>
  <si>
    <r>
      <t>ZP32.02</t>
    </r>
    <r>
      <rPr>
        <vertAlign val="superscript"/>
        <sz val="10"/>
        <rFont val="Arial"/>
        <family val="2"/>
      </rPr>
      <t>4)</t>
    </r>
  </si>
  <si>
    <t>5 g bis unter 10 g</t>
  </si>
  <si>
    <t>845 g oder mehr</t>
  </si>
  <si>
    <t>10 oder mehr Implantate</t>
  </si>
  <si>
    <t>900 mg oder mehr</t>
  </si>
  <si>
    <r>
      <t>ZP37.01</t>
    </r>
    <r>
      <rPr>
        <vertAlign val="superscript"/>
        <sz val="10"/>
        <rFont val="Arial"/>
        <family val="2"/>
      </rPr>
      <t>1)</t>
    </r>
  </si>
  <si>
    <t>15 mg bis unter 30 mg</t>
  </si>
  <si>
    <r>
      <t>ZP37.02</t>
    </r>
    <r>
      <rPr>
        <vertAlign val="superscript"/>
        <sz val="10"/>
        <rFont val="Arial"/>
        <family val="2"/>
      </rPr>
      <t>1)</t>
    </r>
  </si>
  <si>
    <t>30 mg bis unter 45 mg</t>
  </si>
  <si>
    <r>
      <t>ZP37.03</t>
    </r>
    <r>
      <rPr>
        <vertAlign val="superscript"/>
        <sz val="10"/>
        <rFont val="Arial"/>
        <family val="2"/>
      </rPr>
      <t>1)</t>
    </r>
  </si>
  <si>
    <t>45 mg bis unter 60 mg</t>
  </si>
  <si>
    <r>
      <t>ZP37.04</t>
    </r>
    <r>
      <rPr>
        <vertAlign val="superscript"/>
        <sz val="10"/>
        <rFont val="Arial"/>
        <family val="2"/>
      </rPr>
      <t>1)</t>
    </r>
  </si>
  <si>
    <t>60 mg bis unter 75 mg</t>
  </si>
  <si>
    <r>
      <t>ZP37.05</t>
    </r>
    <r>
      <rPr>
        <vertAlign val="superscript"/>
        <sz val="10"/>
        <rFont val="Arial"/>
        <family val="2"/>
      </rPr>
      <t>1)</t>
    </r>
  </si>
  <si>
    <t>75 mg bis unter 90 mg</t>
  </si>
  <si>
    <r>
      <t>ZP37.06</t>
    </r>
    <r>
      <rPr>
        <vertAlign val="superscript"/>
        <sz val="10"/>
        <rFont val="Arial"/>
        <family val="2"/>
      </rPr>
      <t>1)</t>
    </r>
  </si>
  <si>
    <r>
      <t>ZP37.07</t>
    </r>
    <r>
      <rPr>
        <vertAlign val="superscript"/>
        <sz val="10"/>
        <rFont val="Arial"/>
        <family val="2"/>
      </rPr>
      <t>1)</t>
    </r>
  </si>
  <si>
    <r>
      <t>ZP37.08</t>
    </r>
    <r>
      <rPr>
        <vertAlign val="superscript"/>
        <sz val="10"/>
        <rFont val="Arial"/>
        <family val="2"/>
      </rPr>
      <t>1)</t>
    </r>
  </si>
  <si>
    <r>
      <t>ZP37.09</t>
    </r>
    <r>
      <rPr>
        <vertAlign val="superscript"/>
        <sz val="10"/>
        <rFont val="Arial"/>
        <family val="2"/>
      </rPr>
      <t>1)</t>
    </r>
  </si>
  <si>
    <t>180 mg bis unter 240 mg</t>
  </si>
  <si>
    <r>
      <t>ZP37.10</t>
    </r>
    <r>
      <rPr>
        <vertAlign val="superscript"/>
        <sz val="10"/>
        <rFont val="Arial"/>
        <family val="2"/>
      </rPr>
      <t>1)</t>
    </r>
  </si>
  <si>
    <t>240 mg bis unter 300 mg</t>
  </si>
  <si>
    <r>
      <t>ZP37.11</t>
    </r>
    <r>
      <rPr>
        <vertAlign val="superscript"/>
        <sz val="10"/>
        <rFont val="Arial"/>
        <family val="2"/>
      </rPr>
      <t>1)</t>
    </r>
  </si>
  <si>
    <t>300 mg bis unter 360 mg</t>
  </si>
  <si>
    <r>
      <t>ZP37.12</t>
    </r>
    <r>
      <rPr>
        <vertAlign val="superscript"/>
        <sz val="10"/>
        <rFont val="Arial"/>
        <family val="2"/>
      </rPr>
      <t>1)</t>
    </r>
  </si>
  <si>
    <t>360 mg bis unter 420 mg</t>
  </si>
  <si>
    <r>
      <t>ZP37.13</t>
    </r>
    <r>
      <rPr>
        <vertAlign val="superscript"/>
        <sz val="10"/>
        <rFont val="Arial"/>
        <family val="2"/>
      </rPr>
      <t>1)</t>
    </r>
  </si>
  <si>
    <t>420 mg bis unter 480 mg</t>
  </si>
  <si>
    <r>
      <t>ZP37.14</t>
    </r>
    <r>
      <rPr>
        <vertAlign val="superscript"/>
        <sz val="10"/>
        <rFont val="Arial"/>
        <family val="2"/>
      </rPr>
      <t>1)</t>
    </r>
  </si>
  <si>
    <t>480 mg bis unter 540 mg</t>
  </si>
  <si>
    <r>
      <t>ZP37.15</t>
    </r>
    <r>
      <rPr>
        <vertAlign val="superscript"/>
        <sz val="10"/>
        <rFont val="Arial"/>
        <family val="2"/>
      </rPr>
      <t>1)</t>
    </r>
  </si>
  <si>
    <t>540 mg bis unter 600 mg</t>
  </si>
  <si>
    <r>
      <t>ZP37.16</t>
    </r>
    <r>
      <rPr>
        <vertAlign val="superscript"/>
        <sz val="10"/>
        <rFont val="Arial"/>
        <family val="2"/>
      </rPr>
      <t>1)</t>
    </r>
  </si>
  <si>
    <t>600 mg oder mehr</t>
  </si>
  <si>
    <t>Gabe von Erythrozytenkonzentraten</t>
  </si>
  <si>
    <t>Transfusion von Vollblut, Erythrozytenkonzentrat und Thrombozytenkonzentrat: Erythrozytenkonzentrat</t>
  </si>
  <si>
    <r>
      <t>ZP38.01</t>
    </r>
    <r>
      <rPr>
        <vertAlign val="superscript"/>
        <sz val="10"/>
        <rFont val="Arial"/>
        <family val="2"/>
      </rPr>
      <t>4)</t>
    </r>
  </si>
  <si>
    <t>6 TE bis unter 11 TE</t>
  </si>
  <si>
    <r>
      <t>ZP38.02</t>
    </r>
    <r>
      <rPr>
        <vertAlign val="superscript"/>
        <sz val="10"/>
        <rFont val="Arial"/>
        <family val="2"/>
      </rPr>
      <t>4)</t>
    </r>
  </si>
  <si>
    <t>11 TE bis unter 16 TE</t>
  </si>
  <si>
    <t>280 TE oder mehr</t>
  </si>
  <si>
    <t>Transfusion von Vollblut, Erythrozytenkonzentrat und Thrombozytenkonzentrat: Patientenbezogene Thrombozytenkonzentrate</t>
  </si>
  <si>
    <t>Siehe weitere Differenzierung ZP39.25 - ZP39.30</t>
  </si>
  <si>
    <t>ZP39.25</t>
  </si>
  <si>
    <t>8-800.6s</t>
  </si>
  <si>
    <t>71 bis unter 79 patientenbezogene Thrombozytenkonzentrate</t>
  </si>
  <si>
    <t>ZP39.26</t>
  </si>
  <si>
    <t>8-800.6t</t>
  </si>
  <si>
    <t>79 bis unter 87 patientenbezogene Thrombozytenkonzentrate</t>
  </si>
  <si>
    <t>ZP39.27</t>
  </si>
  <si>
    <t>8-800.6u</t>
  </si>
  <si>
    <t>87 bis unter 95 patientenbezogene Thrombozytenkonzentrate</t>
  </si>
  <si>
    <t>ZP39.28</t>
  </si>
  <si>
    <t>8-800.6v</t>
  </si>
  <si>
    <t>95 bis unter 103 patientenbezogene Thrombozytenkonzentrate</t>
  </si>
  <si>
    <t>ZP39.29</t>
  </si>
  <si>
    <t>8-800.6w</t>
  </si>
  <si>
    <t>103 bis unter 111 patientenbezogene Thrombozytenkonzentrate</t>
  </si>
  <si>
    <t>ZP39.30</t>
  </si>
  <si>
    <t>8-800.6z</t>
  </si>
  <si>
    <t>111 oder mehr patientenbezogene Thrombozytenkonzentrate</t>
  </si>
  <si>
    <r>
      <t>ZP41.01</t>
    </r>
    <r>
      <rPr>
        <vertAlign val="superscript"/>
        <sz val="10"/>
        <rFont val="Arial"/>
        <family val="2"/>
      </rPr>
      <t>4)</t>
    </r>
  </si>
  <si>
    <t>100 mg bis unter 175 mg</t>
  </si>
  <si>
    <r>
      <t>ZP41.02</t>
    </r>
    <r>
      <rPr>
        <vertAlign val="superscript"/>
        <sz val="10"/>
        <rFont val="Arial"/>
        <family val="2"/>
      </rPr>
      <t>4)</t>
    </r>
  </si>
  <si>
    <t>175 mg bis unter 250 mg</t>
  </si>
  <si>
    <t>43.650 mg oder mehr</t>
  </si>
  <si>
    <r>
      <t>ZP44.01</t>
    </r>
    <r>
      <rPr>
        <vertAlign val="superscript"/>
        <sz val="10"/>
        <rFont val="Arial"/>
        <family val="2"/>
      </rPr>
      <t>3)</t>
    </r>
  </si>
  <si>
    <t>400 mg bis unter 800 mg</t>
  </si>
  <si>
    <r>
      <t>ZP44.02</t>
    </r>
    <r>
      <rPr>
        <vertAlign val="superscript"/>
        <sz val="10"/>
        <rFont val="Arial"/>
        <family val="2"/>
      </rPr>
      <t>3)</t>
    </r>
  </si>
  <si>
    <t>800 mg bis unter 1.200 mg</t>
  </si>
  <si>
    <t>23.200 mg oder mehr</t>
  </si>
  <si>
    <t>2.460 mg oder mehr</t>
  </si>
  <si>
    <r>
      <t>ZP48.01</t>
    </r>
    <r>
      <rPr>
        <vertAlign val="superscript"/>
        <sz val="10"/>
        <rFont val="Arial"/>
        <family val="2"/>
      </rPr>
      <t>4)</t>
    </r>
  </si>
  <si>
    <t>0,25 mg bis unter 0,50 mg</t>
  </si>
  <si>
    <r>
      <t>ZP48.02</t>
    </r>
    <r>
      <rPr>
        <vertAlign val="superscript"/>
        <sz val="10"/>
        <rFont val="Arial"/>
        <family val="2"/>
      </rPr>
      <t>4)</t>
    </r>
  </si>
  <si>
    <t>0,50 mg bis unter 0,75 mg</t>
  </si>
  <si>
    <r>
      <t>ZP48.03</t>
    </r>
    <r>
      <rPr>
        <vertAlign val="superscript"/>
        <sz val="10"/>
        <rFont val="Arial"/>
        <family val="2"/>
      </rPr>
      <t>4)</t>
    </r>
  </si>
  <si>
    <t>0,75 mg bis unter 1,00 mg</t>
  </si>
  <si>
    <r>
      <t>ZP48.04</t>
    </r>
    <r>
      <rPr>
        <vertAlign val="superscript"/>
        <sz val="10"/>
        <rFont val="Arial"/>
        <family val="2"/>
      </rPr>
      <t>4)</t>
    </r>
  </si>
  <si>
    <t>1,00 mg bis unter 1,25 mg</t>
  </si>
  <si>
    <t>Siehe weitere Differenzierung ZP48.20 bis ZP48.29</t>
  </si>
  <si>
    <t>ZP48.20</t>
  </si>
  <si>
    <t>6-004.ak</t>
  </si>
  <si>
    <t>6,00 mg bis unter 7,00 mg</t>
  </si>
  <si>
    <t>ZP48.21</t>
  </si>
  <si>
    <t>6-004.am</t>
  </si>
  <si>
    <t>7,00 mg bis unter 8,00 mg</t>
  </si>
  <si>
    <t>ZP48.22</t>
  </si>
  <si>
    <t>6-004.an</t>
  </si>
  <si>
    <t>8,00 mg bis unter 9,00 mg</t>
  </si>
  <si>
    <t>ZP48.23</t>
  </si>
  <si>
    <t>6-004.ap</t>
  </si>
  <si>
    <t>9,00 mg bis unter 10,00 mg</t>
  </si>
  <si>
    <t>ZP48.24</t>
  </si>
  <si>
    <t>6-004.aq</t>
  </si>
  <si>
    <t>10,00 mg bis unter 12,00 mg</t>
  </si>
  <si>
    <t>ZP48.25</t>
  </si>
  <si>
    <t>6-004.ar</t>
  </si>
  <si>
    <t>12,00 mg bis unter 14,00 mg</t>
  </si>
  <si>
    <t>ZP48.26</t>
  </si>
  <si>
    <t>6-004.as</t>
  </si>
  <si>
    <t>14,00 mg bis unter 16,00 mg</t>
  </si>
  <si>
    <t>ZP48.27</t>
  </si>
  <si>
    <t>6-004.at</t>
  </si>
  <si>
    <t>16,00 mg bis unter 20,00 mg</t>
  </si>
  <si>
    <t>ZP48.28</t>
  </si>
  <si>
    <t>6-004.au</t>
  </si>
  <si>
    <t>20,00 mg bis unter 24,00 mg</t>
  </si>
  <si>
    <t>ZP48.29</t>
  </si>
  <si>
    <t>6-004.av</t>
  </si>
  <si>
    <t>24,00 mg oder mehr</t>
  </si>
  <si>
    <r>
      <t>ZP51.01</t>
    </r>
    <r>
      <rPr>
        <vertAlign val="superscript"/>
        <sz val="10"/>
        <rFont val="Arial"/>
        <family val="2"/>
      </rPr>
      <t>4)</t>
    </r>
  </si>
  <si>
    <t>75 mg bis unter 150 mg</t>
  </si>
  <si>
    <t>17.550 mg oder mehr</t>
  </si>
  <si>
    <t>70,0 mg oder mehr</t>
  </si>
  <si>
    <t>2.800 mg oder mehr</t>
  </si>
  <si>
    <r>
      <t>ZP55.01</t>
    </r>
    <r>
      <rPr>
        <vertAlign val="superscript"/>
        <sz val="10"/>
        <rFont val="Arial"/>
        <family val="2"/>
      </rPr>
      <t>2)</t>
    </r>
  </si>
  <si>
    <t>1.800 mg oder mehr</t>
  </si>
  <si>
    <t>240,0 mg oder mehr</t>
  </si>
  <si>
    <r>
      <t>ZP57.01</t>
    </r>
    <r>
      <rPr>
        <vertAlign val="superscript"/>
        <sz val="10"/>
        <rFont val="Arial"/>
        <family val="2"/>
      </rPr>
      <t>4)</t>
    </r>
  </si>
  <si>
    <t>100 µg bis unter 200 µg</t>
  </si>
  <si>
    <t>5.600 µg oder mehr</t>
  </si>
  <si>
    <r>
      <t>ZP58.01</t>
    </r>
    <r>
      <rPr>
        <vertAlign val="superscript"/>
        <sz val="10"/>
        <rFont val="Arial"/>
        <family val="2"/>
      </rPr>
      <t>4)</t>
    </r>
  </si>
  <si>
    <t>2 Thrombozytenkonzentrate</t>
  </si>
  <si>
    <r>
      <t>ZP58.02</t>
    </r>
    <r>
      <rPr>
        <vertAlign val="superscript"/>
        <sz val="10"/>
        <rFont val="Arial"/>
        <family val="2"/>
      </rPr>
      <t>4)</t>
    </r>
  </si>
  <si>
    <t>3 Thrombozytenkonzentrate</t>
  </si>
  <si>
    <t>Siehe weitere Differenzierung ZP58.30 - ZP58.46</t>
  </si>
  <si>
    <t>ZP58.30</t>
  </si>
  <si>
    <t>8-800.gz</t>
  </si>
  <si>
    <t>126 bis unter 134 Thrombozytenkonzentrate</t>
  </si>
  <si>
    <t>ZP58.31</t>
  </si>
  <si>
    <t>8-800.m0</t>
  </si>
  <si>
    <t>134 bis unter 146 Thrombozytenkonzentrate</t>
  </si>
  <si>
    <t>ZP58.32</t>
  </si>
  <si>
    <t>8-800.m1</t>
  </si>
  <si>
    <t>146 bis unter 158 Thrombozytenkonzentrate</t>
  </si>
  <si>
    <t>ZP58.33</t>
  </si>
  <si>
    <t>8-800.m2</t>
  </si>
  <si>
    <t>158 bis unter 170 Thrombozytenkonzentrate</t>
  </si>
  <si>
    <t>ZP58.34</t>
  </si>
  <si>
    <t>8-800.m3</t>
  </si>
  <si>
    <t>170 bis unter 182 Thrombozytenkonzentrate</t>
  </si>
  <si>
    <t>ZP58.35</t>
  </si>
  <si>
    <t>8-800.m4</t>
  </si>
  <si>
    <t>182 bis unter 194 Thrombozytenkonzentrate</t>
  </si>
  <si>
    <t>ZP58.36</t>
  </si>
  <si>
    <t>8-800.m5</t>
  </si>
  <si>
    <t>194 bis unter 210 Thrombozytenkonzentrate</t>
  </si>
  <si>
    <t>ZP58.37</t>
  </si>
  <si>
    <t>8-800.m6</t>
  </si>
  <si>
    <t>210 bis unter 226 Thrombozytenkonzentrate</t>
  </si>
  <si>
    <t>ZP58.38</t>
  </si>
  <si>
    <t>8-800.m7</t>
  </si>
  <si>
    <t>226 bis unter 242 Thrombozytenkonzentrate</t>
  </si>
  <si>
    <t>ZP58.39</t>
  </si>
  <si>
    <t>8-800.m8</t>
  </si>
  <si>
    <t>242 bis unter 258 Thrombozytenkonzentrate</t>
  </si>
  <si>
    <t>ZP58.40</t>
  </si>
  <si>
    <t>8-800.m9</t>
  </si>
  <si>
    <t>258 bis unter 274 Thrombozytenkonzentrate</t>
  </si>
  <si>
    <t>ZP58.41</t>
  </si>
  <si>
    <t>8-800.ma</t>
  </si>
  <si>
    <t>274 bis unter 294 Thrombozytenkonzentrate</t>
  </si>
  <si>
    <t>ZP58.42</t>
  </si>
  <si>
    <t>8-800.mb</t>
  </si>
  <si>
    <t>294 bis unter 314 Thrombozytenkonzentrate</t>
  </si>
  <si>
    <t>ZP58.43</t>
  </si>
  <si>
    <t>8-800.mc</t>
  </si>
  <si>
    <t>314 bis unter 334 Thrombozytenkonzentrate</t>
  </si>
  <si>
    <t>ZP58.44</t>
  </si>
  <si>
    <t>8-800.md</t>
  </si>
  <si>
    <t>334 bis unter 354 Thrombozytenkonzentrate</t>
  </si>
  <si>
    <t>ZP58.45</t>
  </si>
  <si>
    <t>8-800.me</t>
  </si>
  <si>
    <t>354 bis unter 374 Thrombozytenkonzentrate</t>
  </si>
  <si>
    <t>ZP58.46</t>
  </si>
  <si>
    <t>8-800.mf</t>
  </si>
  <si>
    <t>374 oder mehr Thrombozytenkonzentrate</t>
  </si>
  <si>
    <r>
      <t>ZP59.01</t>
    </r>
    <r>
      <rPr>
        <vertAlign val="superscript"/>
        <sz val="10"/>
        <rFont val="Arial"/>
        <family val="2"/>
      </rPr>
      <t>4)</t>
    </r>
  </si>
  <si>
    <t>1 Apherese-Thrombozytenkonzentrat</t>
  </si>
  <si>
    <t>Siehe weitere Differenzierung ZP59.31 - ZP59.47</t>
  </si>
  <si>
    <t>ZP59.31</t>
  </si>
  <si>
    <t>8-800.fz</t>
  </si>
  <si>
    <t>126 bis unter 134 Apherese-Thrombozytenkonzentrate</t>
  </si>
  <si>
    <t>ZP59.32</t>
  </si>
  <si>
    <t>8-800.k0</t>
  </si>
  <si>
    <t>134 bis unter 146 Apherese-Thrombozytenkonzentrate</t>
  </si>
  <si>
    <t>ZP59.33</t>
  </si>
  <si>
    <t>8-800.k1</t>
  </si>
  <si>
    <t>146 bis unter 158 Apherese-Thrombozytenkonzentrate</t>
  </si>
  <si>
    <t>ZP59.34</t>
  </si>
  <si>
    <t>8-800.k2</t>
  </si>
  <si>
    <t>158 bis unter 170 Apherese-Thrombozytenkonzentrate</t>
  </si>
  <si>
    <t>ZP59.35</t>
  </si>
  <si>
    <t>8-800.k3</t>
  </si>
  <si>
    <t>170 bis unter 182 Apherese-Thrombozytenkonzentrate</t>
  </si>
  <si>
    <t>ZP59.36</t>
  </si>
  <si>
    <t>8-800.k4</t>
  </si>
  <si>
    <t>182 bis unter 194 Apherese-Thrombozytenkonzentrate</t>
  </si>
  <si>
    <t>ZP59.37</t>
  </si>
  <si>
    <t>8-800.k5</t>
  </si>
  <si>
    <t>194 bis unter 210 Apherese-Thrombozytenkonzentrate</t>
  </si>
  <si>
    <t>ZP59.38</t>
  </si>
  <si>
    <t>8-800.k6</t>
  </si>
  <si>
    <t>210 bis unter 226 Apherese-Thrombozytenkonzentrate</t>
  </si>
  <si>
    <t>ZP59.39</t>
  </si>
  <si>
    <t>8-800.k7</t>
  </si>
  <si>
    <t>226 bis unter 242 Apherese-Thrombozytenkonzentrate</t>
  </si>
  <si>
    <t>ZP59.40</t>
  </si>
  <si>
    <t>8-800.k8</t>
  </si>
  <si>
    <t>242 bis unter 258 Apherese-Thrombozytenkonzentrate</t>
  </si>
  <si>
    <t>ZP59.41</t>
  </si>
  <si>
    <t>8-800.k9</t>
  </si>
  <si>
    <t>258 bis unter 274 Apherese-Thrombozytenkonzentrate</t>
  </si>
  <si>
    <t>ZP59.42</t>
  </si>
  <si>
    <t>8-800.ka</t>
  </si>
  <si>
    <t>274 bis unter 294 Apherese-Thrombozytenkonzentrate</t>
  </si>
  <si>
    <t>ZP59.43</t>
  </si>
  <si>
    <t>8-800.kb</t>
  </si>
  <si>
    <t>294 bis unter 314 Apherese-Thrombozytenkonzentrate</t>
  </si>
  <si>
    <t>ZP59.44</t>
  </si>
  <si>
    <t>8-800.kc</t>
  </si>
  <si>
    <t>314 bis unter 334 Apherese-Thrombozytenkonzentrate</t>
  </si>
  <si>
    <t>ZP59.45</t>
  </si>
  <si>
    <t>8-800.kd</t>
  </si>
  <si>
    <t>334 bis unter 354 Apherese-Thrombozytenkonzentrate</t>
  </si>
  <si>
    <t>ZP59.46</t>
  </si>
  <si>
    <t>8-800.ke</t>
  </si>
  <si>
    <t>354 bis unter 374 Apherese-Thrombozytenkonzentrate</t>
  </si>
  <si>
    <t>ZP59.47</t>
  </si>
  <si>
    <t>8-800.kf</t>
  </si>
  <si>
    <t>374 oder mehr Apherese-Thrombozytenkonzentrate</t>
  </si>
  <si>
    <r>
      <t>ZP62.01</t>
    </r>
    <r>
      <rPr>
        <vertAlign val="superscript"/>
        <sz val="10"/>
        <rFont val="Arial"/>
        <family val="2"/>
      </rPr>
      <t>3)</t>
    </r>
  </si>
  <si>
    <t>1.000 mg bis unter 2.000 mg</t>
  </si>
  <si>
    <r>
      <t>ZP62.02</t>
    </r>
    <r>
      <rPr>
        <vertAlign val="superscript"/>
        <sz val="10"/>
        <rFont val="Arial"/>
        <family val="2"/>
      </rPr>
      <t>3)</t>
    </r>
  </si>
  <si>
    <t>2.000 mg bis unter 3.000 mg</t>
  </si>
  <si>
    <t>93.000 mg oder mehr</t>
  </si>
  <si>
    <r>
      <t>ZP63.01</t>
    </r>
    <r>
      <rPr>
        <vertAlign val="superscript"/>
        <sz val="10"/>
        <rFont val="Arial"/>
        <family val="2"/>
      </rPr>
      <t>4)</t>
    </r>
  </si>
  <si>
    <t>125 mg bis unter 250 mg</t>
  </si>
  <si>
    <r>
      <t>ZP63.02</t>
    </r>
    <r>
      <rPr>
        <vertAlign val="superscript"/>
        <sz val="10"/>
        <rFont val="Arial"/>
        <family val="2"/>
      </rPr>
      <t>4)</t>
    </r>
  </si>
  <si>
    <t>250 mg bis unter 500 mg</t>
  </si>
  <si>
    <t>Siehe weitere Differenzierung ZP64.21 bis ZP64.31</t>
  </si>
  <si>
    <t>ZP64.21</t>
  </si>
  <si>
    <t>6-003.hm</t>
  </si>
  <si>
    <t>6.000 mg bis unter 6.600 mg</t>
  </si>
  <si>
    <t>ZP64.22</t>
  </si>
  <si>
    <t>6-003.hn</t>
  </si>
  <si>
    <t>6.600 mg bis unter 7.200 mg</t>
  </si>
  <si>
    <t>ZP64.23</t>
  </si>
  <si>
    <t>6-003.hp</t>
  </si>
  <si>
    <t>7.200 mg bis unter 7.800 mg</t>
  </si>
  <si>
    <t>ZP64.24</t>
  </si>
  <si>
    <t>6-003.hq</t>
  </si>
  <si>
    <t>7.800 mg bis unter 8.400 mg</t>
  </si>
  <si>
    <t>ZP64.25</t>
  </si>
  <si>
    <t>6-003.hr</t>
  </si>
  <si>
    <t>8.400 mg bis unter 9.600 mg</t>
  </si>
  <si>
    <t>ZP64.26</t>
  </si>
  <si>
    <t>6-003.hs</t>
  </si>
  <si>
    <t>9.600 mg bis unter 10.800 mg</t>
  </si>
  <si>
    <t>ZP64.27</t>
  </si>
  <si>
    <t>6-003.ht</t>
  </si>
  <si>
    <t>10.800 mg bis unter 13.200 mg</t>
  </si>
  <si>
    <t>ZP64.28</t>
  </si>
  <si>
    <t>6-003.hu</t>
  </si>
  <si>
    <t>13.200 mg bis unter 15.600 mg</t>
  </si>
  <si>
    <t>ZP64.29</t>
  </si>
  <si>
    <t>6-003.hv</t>
  </si>
  <si>
    <t>15.600 mg bis unter 20.400 mg</t>
  </si>
  <si>
    <t>ZP64.30</t>
  </si>
  <si>
    <t>6-003.hw</t>
  </si>
  <si>
    <t>20.400 mg bis unter 25.200 mg</t>
  </si>
  <si>
    <t>ZP64.31</t>
  </si>
  <si>
    <t>6-003.hz</t>
  </si>
  <si>
    <t>25.200 mg oder mehr</t>
  </si>
  <si>
    <t>24.000 mg oder mehr</t>
  </si>
  <si>
    <t>510 mg oder mehr</t>
  </si>
  <si>
    <r>
      <t>ZP67.01</t>
    </r>
    <r>
      <rPr>
        <vertAlign val="superscript"/>
        <sz val="10"/>
        <rFont val="Arial"/>
        <family val="2"/>
      </rPr>
      <t>4)</t>
    </r>
  </si>
  <si>
    <t>80 mg bis unter 200 mg</t>
  </si>
  <si>
    <r>
      <t>ZP67.02</t>
    </r>
    <r>
      <rPr>
        <vertAlign val="superscript"/>
        <sz val="10"/>
        <rFont val="Arial"/>
        <family val="2"/>
      </rPr>
      <t>4)</t>
    </r>
  </si>
  <si>
    <t>200 mg bis unter 320 mg</t>
  </si>
  <si>
    <t>2.080 mg oder mehr</t>
  </si>
  <si>
    <t>ZP68</t>
  </si>
  <si>
    <t>Gabe von Lipegfilgrastim, parenteral</t>
  </si>
  <si>
    <t>Applikation von Medikamenten, Liste 7: Lipegfilgrastim, parenteral</t>
  </si>
  <si>
    <r>
      <t>ZP68.01</t>
    </r>
    <r>
      <rPr>
        <vertAlign val="superscript"/>
        <sz val="10"/>
        <rFont val="Arial"/>
        <family val="2"/>
      </rPr>
      <t>4)</t>
    </r>
  </si>
  <si>
    <t>6-007.70</t>
  </si>
  <si>
    <r>
      <t>ZP68.02</t>
    </r>
    <r>
      <rPr>
        <vertAlign val="superscript"/>
        <sz val="10"/>
        <rFont val="Arial"/>
        <family val="2"/>
      </rPr>
      <t>4)</t>
    </r>
  </si>
  <si>
    <t>6-007.71</t>
  </si>
  <si>
    <t>ZP68.03</t>
  </si>
  <si>
    <t>6-007.72</t>
  </si>
  <si>
    <t>ZP68.04</t>
  </si>
  <si>
    <t>6-007.73</t>
  </si>
  <si>
    <t>ZP68.05</t>
  </si>
  <si>
    <t>6-007.74</t>
  </si>
  <si>
    <t>ZP68.06</t>
  </si>
  <si>
    <t>6-007.75</t>
  </si>
  <si>
    <t>ZP68.07</t>
  </si>
  <si>
    <t>6-007.76</t>
  </si>
  <si>
    <t>ZP69</t>
  </si>
  <si>
    <t>Gabe von pathogen-inaktivierten Thrombozyten-konzentraten</t>
  </si>
  <si>
    <t>Transfusion von Vollblut, Erythrozytenkonzentrat und Thrombozytenkonzentrat: Pathogeninaktiviertes Thrombozytenkonzentrat</t>
  </si>
  <si>
    <r>
      <t>ZP69.01</t>
    </r>
    <r>
      <rPr>
        <vertAlign val="superscript"/>
        <sz val="10"/>
        <rFont val="Arial"/>
        <family val="2"/>
      </rPr>
      <t>4)</t>
    </r>
  </si>
  <si>
    <r>
      <t>ZP69.02</t>
    </r>
    <r>
      <rPr>
        <vertAlign val="superscript"/>
        <sz val="10"/>
        <rFont val="Arial"/>
        <family val="2"/>
      </rPr>
      <t>4)</t>
    </r>
  </si>
  <si>
    <t>ZP69.03</t>
  </si>
  <si>
    <t>ZP69.04</t>
  </si>
  <si>
    <t>ZP69.05</t>
  </si>
  <si>
    <t>ZP69.06</t>
  </si>
  <si>
    <t>ZP69.07</t>
  </si>
  <si>
    <t>ZP69.08</t>
  </si>
  <si>
    <t>ZP69.09</t>
  </si>
  <si>
    <t>ZP69.10</t>
  </si>
  <si>
    <t>ZP69.11</t>
  </si>
  <si>
    <t>ZP69.12</t>
  </si>
  <si>
    <t>ZP69.13</t>
  </si>
  <si>
    <t>ZP69.14</t>
  </si>
  <si>
    <t>ZP69.15</t>
  </si>
  <si>
    <t>ZP69.16</t>
  </si>
  <si>
    <t>ZP69.17</t>
  </si>
  <si>
    <t>ZP69.18</t>
  </si>
  <si>
    <t>ZP69.19</t>
  </si>
  <si>
    <t>ZP69.20</t>
  </si>
  <si>
    <t>ZP69.21</t>
  </si>
  <si>
    <t>ZP69.22</t>
  </si>
  <si>
    <t>ZP69.23</t>
  </si>
  <si>
    <t>ZP69.24</t>
  </si>
  <si>
    <t>ZP69.25</t>
  </si>
  <si>
    <t>ZP69.26</t>
  </si>
  <si>
    <t>ZP69.27</t>
  </si>
  <si>
    <t>ZP69.28</t>
  </si>
  <si>
    <t>ZP69.29</t>
  </si>
  <si>
    <t>8-800.hz</t>
  </si>
  <si>
    <t>126 bis unter 134 pathogeninaktivierte Thrombozytenkonzentrate</t>
  </si>
  <si>
    <t>ZP69.30</t>
  </si>
  <si>
    <t>8-800.n0</t>
  </si>
  <si>
    <t>134 bis unter 146 pathogeninaktivierte Thrombozytenkonzentrate</t>
  </si>
  <si>
    <t>ZP69.31</t>
  </si>
  <si>
    <t>8-800.n1</t>
  </si>
  <si>
    <t>146 bis unter 158 pathogeninaktivierte Thrombozytenkonzentrate</t>
  </si>
  <si>
    <t>ZP69.32</t>
  </si>
  <si>
    <t>8-800.n2</t>
  </si>
  <si>
    <t>158 bis unter 170 pathogeninaktivierte Thrombozytenkonzentrate</t>
  </si>
  <si>
    <t>ZP69.33</t>
  </si>
  <si>
    <t>8-800.n3</t>
  </si>
  <si>
    <t>170 bis unter 182 pathogeninaktivierte Thrombozytenkonzentrate</t>
  </si>
  <si>
    <t>ZP69.34</t>
  </si>
  <si>
    <t>8-800.n4</t>
  </si>
  <si>
    <t>182 bis unter 194 pathogeninaktivierte Thrombozytenkonzentrate</t>
  </si>
  <si>
    <t>ZP69.35</t>
  </si>
  <si>
    <t>8-800.n5</t>
  </si>
  <si>
    <t>194 bis unter 210 pathogeninaktivierte Thrombozytenkonzentrate</t>
  </si>
  <si>
    <t>ZP69.36</t>
  </si>
  <si>
    <t>8-800.n6</t>
  </si>
  <si>
    <t>210 bis unter 226 pathogeninaktivierte Thrombozytenkonzentrate</t>
  </si>
  <si>
    <t>ZP69.37</t>
  </si>
  <si>
    <t>8-800.n7</t>
  </si>
  <si>
    <t>226 bis unter 242 pathogeninaktivierte Thrombozytenkonzentrate</t>
  </si>
  <si>
    <t>ZP69.38</t>
  </si>
  <si>
    <t>8-800.n8</t>
  </si>
  <si>
    <t>242 bis unter 258 pathogeninaktivierte Thrombozytenkonzentrate</t>
  </si>
  <si>
    <t>ZP69.39</t>
  </si>
  <si>
    <t>8-800.n9</t>
  </si>
  <si>
    <t>258 bis unter 274 pathogeninaktivierte Thrombozytenkonzentrate</t>
  </si>
  <si>
    <t>ZP69.40</t>
  </si>
  <si>
    <t>8-800.na</t>
  </si>
  <si>
    <t>274 bis unter 294 pathogeninaktivierte Thrombozytenkonzentrate</t>
  </si>
  <si>
    <t>ZP69.41</t>
  </si>
  <si>
    <t>8-800.nb</t>
  </si>
  <si>
    <t>294 bis unter 314 pathogeninaktivierte Thrombozytenkonzentrate</t>
  </si>
  <si>
    <t>ZP69.42</t>
  </si>
  <si>
    <t>8-800.nc</t>
  </si>
  <si>
    <t>314 bis unter 334 pathogeninaktivierte Thrombozytenkonzentrate</t>
  </si>
  <si>
    <t>ZP69.43</t>
  </si>
  <si>
    <t>8-800.nd</t>
  </si>
  <si>
    <t>334 bis unter 354 pathogeninaktivierte Thrombozytenkonzentrate</t>
  </si>
  <si>
    <t>ZP69.44</t>
  </si>
  <si>
    <t>8-800.ne</t>
  </si>
  <si>
    <t>354 bis unter 374 pathogeninaktivierte Thrombozytenkonzentrate</t>
  </si>
  <si>
    <t>ZP69.45</t>
  </si>
  <si>
    <t>8-800.nf</t>
  </si>
  <si>
    <t>374 oder mehr pathogeninaktivierte Thrombozytenkonzentrate</t>
  </si>
  <si>
    <t>ZP70</t>
  </si>
  <si>
    <t>Gabe von pathogen-inaktivierten Apherese-Thrombozyten-konzentraten</t>
  </si>
  <si>
    <t>Transfusion von Vollblut, Erythrozytenkonzentrat und Thrombozytenkonzentrat: Pathogeninaktiviertes Apherese-Thrombozytenkonzentrat</t>
  </si>
  <si>
    <r>
      <t>ZP70.01</t>
    </r>
    <r>
      <rPr>
        <vertAlign val="superscript"/>
        <sz val="10"/>
        <rFont val="Arial"/>
        <family val="2"/>
      </rPr>
      <t>4)</t>
    </r>
  </si>
  <si>
    <t>ZP70.02</t>
  </si>
  <si>
    <t>ZP70.03</t>
  </si>
  <si>
    <t>ZP70.04</t>
  </si>
  <si>
    <t>ZP70.05</t>
  </si>
  <si>
    <t>ZP70.06</t>
  </si>
  <si>
    <t>ZP70.07</t>
  </si>
  <si>
    <t>ZP70.08</t>
  </si>
  <si>
    <t>ZP70.09</t>
  </si>
  <si>
    <t>ZP70.10</t>
  </si>
  <si>
    <t>ZP70.11</t>
  </si>
  <si>
    <t>ZP70.12</t>
  </si>
  <si>
    <t>ZP70.13</t>
  </si>
  <si>
    <t>ZP70.14</t>
  </si>
  <si>
    <t>ZP70.15</t>
  </si>
  <si>
    <t>ZP70.16</t>
  </si>
  <si>
    <t>ZP70.17</t>
  </si>
  <si>
    <t>ZP70.18</t>
  </si>
  <si>
    <t>ZP70.19</t>
  </si>
  <si>
    <t>ZP70.20</t>
  </si>
  <si>
    <t>ZP70.21</t>
  </si>
  <si>
    <t>ZP70.22</t>
  </si>
  <si>
    <t>ZP70.23</t>
  </si>
  <si>
    <t>ZP70.24</t>
  </si>
  <si>
    <t>ZP70.25</t>
  </si>
  <si>
    <t>ZP70.26</t>
  </si>
  <si>
    <t>ZP70.27</t>
  </si>
  <si>
    <t>ZP70.28</t>
  </si>
  <si>
    <t>ZP70.29</t>
  </si>
  <si>
    <t>ZP70.30</t>
  </si>
  <si>
    <t>8-800.dz</t>
  </si>
  <si>
    <t>126 bis unter 134 pathogeninaktivierte Apherese-Thrombozytenkonzentrate</t>
  </si>
  <si>
    <t>ZP70.31</t>
  </si>
  <si>
    <t>8-800.j0</t>
  </si>
  <si>
    <t>134 bis unter 146 pathogeninaktivierte Apherese-Thrombozytenkonzentrate</t>
  </si>
  <si>
    <t>ZP70.32</t>
  </si>
  <si>
    <t>8-800.j1</t>
  </si>
  <si>
    <t>146 bis unter 158 pathogeninaktivierte Apherese-Thrombozytenkonzentrate</t>
  </si>
  <si>
    <t>ZP70.33</t>
  </si>
  <si>
    <t>8-800.j2</t>
  </si>
  <si>
    <t>158 bis unter 170 pathogeninaktivierte Apherese-Thrombozytenkonzentrate</t>
  </si>
  <si>
    <t>ZP70.34</t>
  </si>
  <si>
    <t>8-800.j3</t>
  </si>
  <si>
    <t>170 bis unter 182 pathogeninaktivierte Apherese-Thrombozytenkonzentrate</t>
  </si>
  <si>
    <t>ZP70.35</t>
  </si>
  <si>
    <t>8-800.j4</t>
  </si>
  <si>
    <t>182 bis unter 194 pathogeninaktivierte Apherese-Thrombozytenkonzentrate</t>
  </si>
  <si>
    <t>ZP70.36</t>
  </si>
  <si>
    <t>8-800.j5</t>
  </si>
  <si>
    <t>194 bis unter 210 pathogeninaktivierte Apherese-Thrombozytenkonzentrate</t>
  </si>
  <si>
    <t>ZP70.37</t>
  </si>
  <si>
    <t>8-800.j6</t>
  </si>
  <si>
    <t>210 bis unter 226 pathogeninaktivierte Apherese-Thrombozytenkonzentrate</t>
  </si>
  <si>
    <t>ZP70.38</t>
  </si>
  <si>
    <t>8-800.j7</t>
  </si>
  <si>
    <t>226 bis unter 242 pathogeninaktivierte Apherese-Thrombozytenkonzentrate</t>
  </si>
  <si>
    <t>ZP70.39</t>
  </si>
  <si>
    <t>8-800.j8</t>
  </si>
  <si>
    <t>242 bis unter 258 pathogeninaktivierte Apherese-Thrombozytenkonzentrate</t>
  </si>
  <si>
    <t>ZP70.40</t>
  </si>
  <si>
    <t>8-800.j9</t>
  </si>
  <si>
    <t>258 bis unter 274 pathogeninaktivierte Apherese-Thrombozytenkonzentrate</t>
  </si>
  <si>
    <t>ZP70.41</t>
  </si>
  <si>
    <t>8-800.ja</t>
  </si>
  <si>
    <t>274 bis unter 294 pathogeninaktivierte Apherese-Thrombozytenkonzentrate</t>
  </si>
  <si>
    <t>ZP70.42</t>
  </si>
  <si>
    <t>8-800.jb</t>
  </si>
  <si>
    <t>294 bis unter 314 pathogeninaktivierte Apherese-Thrombozytenkonzentrate</t>
  </si>
  <si>
    <t>ZP70.43</t>
  </si>
  <si>
    <t>8-800.jc</t>
  </si>
  <si>
    <t>314 bis unter 334 pathogeninaktivierte Apherese-Thrombozytenkonzentrate</t>
  </si>
  <si>
    <t>ZP70.44</t>
  </si>
  <si>
    <t>8-800.jd</t>
  </si>
  <si>
    <t>334 bis unter 354 pathogeninaktivierte Apherese-Thrombozytenkonzentrate</t>
  </si>
  <si>
    <t>ZP70.45</t>
  </si>
  <si>
    <t>8-800.je</t>
  </si>
  <si>
    <t>354 bis unter 374 pathogeninaktivierte Apherese-Thrombozytenkonzentrate</t>
  </si>
  <si>
    <t>ZP70.46</t>
  </si>
  <si>
    <t>8-800.jf</t>
  </si>
  <si>
    <t>374 oder mehr pathogeninaktivierte Apherese-Thrombozytenkonzentrate</t>
  </si>
  <si>
    <t>ZP71</t>
  </si>
  <si>
    <t>Gabe von Posaconazol, oral, Tabletten</t>
  </si>
  <si>
    <t>Applikation von Medikamenten, Liste 7: Posaconazol, oral, Tabletten</t>
  </si>
  <si>
    <r>
      <t>ZP71.01</t>
    </r>
    <r>
      <rPr>
        <vertAlign val="superscript"/>
        <sz val="10"/>
        <rFont val="Arial"/>
        <family val="2"/>
      </rPr>
      <t>3)</t>
    </r>
  </si>
  <si>
    <t>6-007.p0</t>
  </si>
  <si>
    <r>
      <t>ZP71.02</t>
    </r>
    <r>
      <rPr>
        <vertAlign val="superscript"/>
        <sz val="10"/>
        <rFont val="Arial"/>
        <family val="2"/>
      </rPr>
      <t>3)</t>
    </r>
  </si>
  <si>
    <t>6-007.p1</t>
  </si>
  <si>
    <r>
      <t>ZP71.03</t>
    </r>
    <r>
      <rPr>
        <vertAlign val="superscript"/>
        <sz val="10"/>
        <rFont val="Arial"/>
        <family val="2"/>
      </rPr>
      <t>3)</t>
    </r>
  </si>
  <si>
    <t>6-007.p2</t>
  </si>
  <si>
    <t>ZP71.04</t>
  </si>
  <si>
    <t>6-007.p3</t>
  </si>
  <si>
    <t>1.500 mg bis unter 2.100 mg</t>
  </si>
  <si>
    <t>ZP71.05</t>
  </si>
  <si>
    <t>6-007.p4</t>
  </si>
  <si>
    <t>2.100 mg bis unter 2.700 mg</t>
  </si>
  <si>
    <t>ZP71.06</t>
  </si>
  <si>
    <t>6-007.p5</t>
  </si>
  <si>
    <t>2.700 mg bis unter 3.300 mg</t>
  </si>
  <si>
    <t>ZP71.07</t>
  </si>
  <si>
    <t>6-007.p6</t>
  </si>
  <si>
    <t>3.300 mg bis unter 3.900 mg</t>
  </si>
  <si>
    <t>ZP71.08</t>
  </si>
  <si>
    <t>6-007.p7</t>
  </si>
  <si>
    <t>3.900 mg bis unter 4.500 mg</t>
  </si>
  <si>
    <t>ZP71.09</t>
  </si>
  <si>
    <t>6-007.p8</t>
  </si>
  <si>
    <t>4.500 mg bis unter 5.700 mg</t>
  </si>
  <si>
    <t>ZP71.10</t>
  </si>
  <si>
    <t>6-007.p9</t>
  </si>
  <si>
    <t>5.700 mg bis unter 6.900 mg</t>
  </si>
  <si>
    <t>ZP71.11</t>
  </si>
  <si>
    <t>6-007.pa</t>
  </si>
  <si>
    <t>6.900 mg bis unter 8.100 mg</t>
  </si>
  <si>
    <t>ZP71.12</t>
  </si>
  <si>
    <t>6-007.pb</t>
  </si>
  <si>
    <t>8.100 mg bis unter 9.300 mg</t>
  </si>
  <si>
    <t>ZP71.13</t>
  </si>
  <si>
    <t>6-007.pc</t>
  </si>
  <si>
    <t>9.300 mg bis unter 10.500 mg</t>
  </si>
  <si>
    <t>ZP71.14</t>
  </si>
  <si>
    <t>6-007.pd</t>
  </si>
  <si>
    <t>10.500 mg bis unter 12.900 mg</t>
  </si>
  <si>
    <t>ZP71.15</t>
  </si>
  <si>
    <t>6-007.pe</t>
  </si>
  <si>
    <t>12.900 mg bis unter 15.300 mg</t>
  </si>
  <si>
    <t>ZP71.16</t>
  </si>
  <si>
    <t>6-007.pf</t>
  </si>
  <si>
    <t>15.300 mg bis unter 17.700 mg</t>
  </si>
  <si>
    <t>ZP71.17</t>
  </si>
  <si>
    <t>6-007.pg</t>
  </si>
  <si>
    <t>17.700 mg bis unter 20.100 mg</t>
  </si>
  <si>
    <t>ZP71.18</t>
  </si>
  <si>
    <t>6-007.ph</t>
  </si>
  <si>
    <t>20.100 mg bis unter 22.500 mg</t>
  </si>
  <si>
    <t>ZP71.19</t>
  </si>
  <si>
    <t>6-007.pj</t>
  </si>
  <si>
    <t>22.500 mg bis unter 27.300 mg</t>
  </si>
  <si>
    <t>ZP71.20</t>
  </si>
  <si>
    <t>6-007.pk</t>
  </si>
  <si>
    <t>27.300 mg bis unter 32.100 mg</t>
  </si>
  <si>
    <t>ZP71.21</t>
  </si>
  <si>
    <t>6-007.pm</t>
  </si>
  <si>
    <t>32.100 mg bis unter 36.900 mg</t>
  </si>
  <si>
    <t>ZP71.22</t>
  </si>
  <si>
    <t>6-007.pn</t>
  </si>
  <si>
    <t>36.900 mg bis unter 41.700 mg</t>
  </si>
  <si>
    <t>ZP71.23</t>
  </si>
  <si>
    <t>6-007.pp</t>
  </si>
  <si>
    <t>41.700 mg bis unter 46.500 mg</t>
  </si>
  <si>
    <t>ZP71.24</t>
  </si>
  <si>
    <t>6-007.pq</t>
  </si>
  <si>
    <t>46.500 mg oder mehr</t>
  </si>
  <si>
    <t>ZP72</t>
  </si>
  <si>
    <t>Gabe von Ipilimumab, parenteral</t>
  </si>
  <si>
    <t>Applikation von Medikamenten, Liste 6: Ipilimumab, parenteral</t>
  </si>
  <si>
    <t>ZP72.01</t>
  </si>
  <si>
    <t>6-006.h0</t>
  </si>
  <si>
    <t>ZP72.02</t>
  </si>
  <si>
    <t>6-006.h1</t>
  </si>
  <si>
    <t>ZP72.03</t>
  </si>
  <si>
    <t>6-006.h2</t>
  </si>
  <si>
    <t>ZP72.04</t>
  </si>
  <si>
    <t>6-006.h3</t>
  </si>
  <si>
    <t>ZP72.05</t>
  </si>
  <si>
    <t>6-006.h4</t>
  </si>
  <si>
    <t>ZP72.06</t>
  </si>
  <si>
    <t>6-006.h5</t>
  </si>
  <si>
    <t>ZP72.07</t>
  </si>
  <si>
    <t>6-006.h6</t>
  </si>
  <si>
    <t>ZP72.08</t>
  </si>
  <si>
    <t>6-006.h7</t>
  </si>
  <si>
    <t>ZP72.09</t>
  </si>
  <si>
    <t>6-006.h8</t>
  </si>
  <si>
    <t>ZP72.10</t>
  </si>
  <si>
    <t>6-006.h9</t>
  </si>
  <si>
    <t>ZP72.11</t>
  </si>
  <si>
    <t>6-006.ha</t>
  </si>
  <si>
    <t>ZP72.12</t>
  </si>
  <si>
    <t>6-006.hb</t>
  </si>
  <si>
    <t>ZP72.13</t>
  </si>
  <si>
    <t>6-006.hc</t>
  </si>
  <si>
    <t>ZP72.14</t>
  </si>
  <si>
    <t>6-006.hd</t>
  </si>
  <si>
    <t>ZP72.15</t>
  </si>
  <si>
    <t>6-006.he</t>
  </si>
  <si>
    <t>260 mg bis unter 300 mg</t>
  </si>
  <si>
    <t>ZP72.16</t>
  </si>
  <si>
    <t>6-006.hf</t>
  </si>
  <si>
    <t>300 mg bis unter 340 mg</t>
  </si>
  <si>
    <t>ZP72.17</t>
  </si>
  <si>
    <t>6-006.hg</t>
  </si>
  <si>
    <t>340 mg bis unter 380 mg</t>
  </si>
  <si>
    <t>ZP72.18</t>
  </si>
  <si>
    <t>6-006.hh</t>
  </si>
  <si>
    <t>380 mg bis unter 420 mg</t>
  </si>
  <si>
    <t>ZP72.19</t>
  </si>
  <si>
    <t>6-006.hj</t>
  </si>
  <si>
    <t>420 mg bis unter 460 mg</t>
  </si>
  <si>
    <t>ZP72.20</t>
  </si>
  <si>
    <t>6-006.hk</t>
  </si>
  <si>
    <t>460 mg bis unter 500 mg</t>
  </si>
  <si>
    <t>ZP72.21</t>
  </si>
  <si>
    <t>6-006.hm</t>
  </si>
  <si>
    <t>500 mg bis unter 580 mg</t>
  </si>
  <si>
    <t>ZP72.22</t>
  </si>
  <si>
    <t>6-006.hn</t>
  </si>
  <si>
    <t>580 mg bis unter 660 mg</t>
  </si>
  <si>
    <t>ZP72.23</t>
  </si>
  <si>
    <t>6-006.hp</t>
  </si>
  <si>
    <t>660 mg bis unter 740 mg</t>
  </si>
  <si>
    <t>ZP72.24</t>
  </si>
  <si>
    <t>6-006.hq</t>
  </si>
  <si>
    <t>740 mg bis unter 820 mg</t>
  </si>
  <si>
    <t>ZP72.25</t>
  </si>
  <si>
    <t>6-006.hr</t>
  </si>
  <si>
    <t>820 mg bis unter 900 mg</t>
  </si>
  <si>
    <t>ZP72.26</t>
  </si>
  <si>
    <t>6-006.hs</t>
  </si>
  <si>
    <t>900 mg bis unter 980 mg</t>
  </si>
  <si>
    <t>ZP72.27</t>
  </si>
  <si>
    <t>6-006.ht</t>
  </si>
  <si>
    <t>980 mg bis unter 1.060 mg</t>
  </si>
  <si>
    <t>ZP72.28</t>
  </si>
  <si>
    <t>6-006.hu</t>
  </si>
  <si>
    <t>1.060 mg bis unter 1.140 mg</t>
  </si>
  <si>
    <t>ZP72.29</t>
  </si>
  <si>
    <t>6-006.hv</t>
  </si>
  <si>
    <t>1.140 mg bis unter 1.220 mg</t>
  </si>
  <si>
    <t>ZP72.30</t>
  </si>
  <si>
    <t>6-006.hw</t>
  </si>
  <si>
    <t>1.220 mg oder mehr</t>
  </si>
  <si>
    <t>Bewertungs- relation / Tag</t>
  </si>
  <si>
    <t>Mehr als 6 bis zu 12 Stunden pro Tag</t>
  </si>
  <si>
    <t>ET02.03</t>
  </si>
  <si>
    <t>ET02.04</t>
  </si>
  <si>
    <t>ET02.05</t>
  </si>
  <si>
    <t>Intensivbehandlung bei psychischen und psychosomatischen Störungen und Verhaltensstörungen bei erwachsenen Patienten mit 5 oder mehr Merkmalen</t>
  </si>
  <si>
    <t>Intensive Betreuung in einer Kleinstgruppe bei psychischen und/oder psychosomatischen Störungen und/oder Verhaltensstörungen bei Kindern oder Jugendlichen</t>
  </si>
  <si>
    <t>Einzelbetreuung bei psychischen und/oder psychosomatischen Störungen und/oder Verhaltensstörungen bei Kindern oder Jugendlichen</t>
  </si>
  <si>
    <t>Fußnote:</t>
  </si>
  <si>
    <t>PEPP-Version 2017</t>
  </si>
  <si>
    <t>Erhöhter Betreuungsaufwand bei Kindern und Jugendlichen, Einzelbetreuung, Krisenintervention und komplexer Entlassaufwand mit hohem Aufwand</t>
  </si>
  <si>
    <t>Erhöhter Betreuungsaufwand bei Erwachsenen, 1:1-Betreuung, Krisenintervention und komplexer Entlassaufwand mit sehr hohem Aufwand</t>
  </si>
  <si>
    <t>Erhöhter Betreuungsaufwand bei Erwachsenen, 1:1-Betreuung, Krisenintervention und komplexer Entlassaufwand mit deutlich erhöhtem Aufwand</t>
  </si>
  <si>
    <t>Psychische und Verhaltensstörungen durch psychotrope Substanzen, mit Heroinkonsum oder intravenösem Gebrauch sonstiger Substanzen oder mit schwerer Begleiterkrankung bei Opiatabhängigkeit oder mit schwerer oder schwerster Pflegebedürftigkeit</t>
  </si>
  <si>
    <t>Organische Störungen, amnestisches Syndrom, Alzheimer-Krankheit 
und sonstige degenerative Krankheiten des Nervensystems, mit 
bestimmten Demenzerkrankungen oder mit komplizierender Konstellation oder Alter &gt; 84 Jahre</t>
  </si>
  <si>
    <t>Psychotische, affektive, neurotische, Belastungs-, somatoforme, Schlaf-, Persönlichkeits- und Verhaltensstörungen oder andere Störungen, Alter &lt; 65 Jahre, ohne komplizierende Diagnose</t>
  </si>
  <si>
    <t>Fußnoten von Spalte 3 und 1 wurden in Spalte 5 verschoben!</t>
  </si>
  <si>
    <t>OPS Version 2017</t>
  </si>
  <si>
    <r>
      <t>5.000 IE bis unter 7.000 IE</t>
    </r>
    <r>
      <rPr>
        <vertAlign val="superscript"/>
        <sz val="10"/>
        <rFont val="Arial"/>
        <family val="2"/>
      </rPr>
      <t>4)</t>
    </r>
  </si>
  <si>
    <t>29,5 mg oder mehr</t>
  </si>
  <si>
    <r>
      <t>1,0 g bis unter 2,0 g</t>
    </r>
    <r>
      <rPr>
        <vertAlign val="superscript"/>
        <sz val="10"/>
        <rFont val="Arial"/>
        <family val="2"/>
      </rPr>
      <t>2)</t>
    </r>
  </si>
  <si>
    <r>
      <t>2,0 g bis unter 3,0 g</t>
    </r>
    <r>
      <rPr>
        <vertAlign val="superscript"/>
        <sz val="10"/>
        <rFont val="Arial"/>
        <family val="2"/>
      </rPr>
      <t>2)</t>
    </r>
  </si>
  <si>
    <r>
      <t>3,0 g bis unter 5,0 g</t>
    </r>
    <r>
      <rPr>
        <vertAlign val="superscript"/>
        <sz val="10"/>
        <rFont val="Arial"/>
        <family val="2"/>
      </rPr>
      <t>2)</t>
    </r>
  </si>
  <si>
    <t>440 mg oder mehr</t>
  </si>
  <si>
    <t>2.000 mg oder mehr</t>
  </si>
  <si>
    <r>
      <t>1.000 mg oder mehr</t>
    </r>
    <r>
      <rPr>
        <vertAlign val="superscript"/>
        <sz val="10"/>
        <rFont val="Arial"/>
        <family val="2"/>
      </rPr>
      <t>4)</t>
    </r>
  </si>
  <si>
    <r>
      <t>Applikation von Medikamenten, Liste 3: Palifermin, parenteral</t>
    </r>
    <r>
      <rPr>
        <vertAlign val="superscript"/>
        <sz val="10"/>
        <rFont val="Arial"/>
        <family val="2"/>
      </rPr>
      <t>5)</t>
    </r>
  </si>
  <si>
    <r>
      <t>1,25 mg bis unter 2,5 mg</t>
    </r>
    <r>
      <rPr>
        <vertAlign val="superscript"/>
        <sz val="10"/>
        <rFont val="Arial"/>
        <family val="2"/>
      </rPr>
      <t>4)</t>
    </r>
  </si>
  <si>
    <r>
      <t>2,5 mg bis unter 3,75 mg</t>
    </r>
    <r>
      <rPr>
        <vertAlign val="superscript"/>
        <sz val="10"/>
        <rFont val="Arial"/>
        <family val="2"/>
      </rPr>
      <t>4)</t>
    </r>
  </si>
  <si>
    <r>
      <t>3,75 mg bis unter 5,0 mg</t>
    </r>
    <r>
      <rPr>
        <vertAlign val="superscript"/>
        <sz val="10"/>
        <rFont val="Arial"/>
        <family val="2"/>
      </rPr>
      <t>4)</t>
    </r>
  </si>
  <si>
    <t>50,0 mg oder mehr</t>
  </si>
  <si>
    <r>
      <t>600 mg oder mehr</t>
    </r>
    <r>
      <rPr>
        <vertAlign val="superscript"/>
        <sz val="10"/>
        <rFont val="Arial"/>
        <family val="2"/>
      </rPr>
      <t>1)</t>
    </r>
  </si>
  <si>
    <r>
      <t>75 mg bis unter 125 mg</t>
    </r>
    <r>
      <rPr>
        <vertAlign val="superscript"/>
        <sz val="10"/>
        <rFont val="Arial"/>
        <family val="2"/>
      </rPr>
      <t>4)</t>
    </r>
  </si>
  <si>
    <r>
      <t>125 mg bis unter 200 mg</t>
    </r>
    <r>
      <rPr>
        <vertAlign val="superscript"/>
        <sz val="10"/>
        <rFont val="Arial"/>
        <family val="2"/>
      </rPr>
      <t>4)</t>
    </r>
  </si>
  <si>
    <t>12.800 mg oder mehr</t>
  </si>
  <si>
    <r>
      <t>0,25 mg bis unter 0,50 mg</t>
    </r>
    <r>
      <rPr>
        <vertAlign val="superscript"/>
        <sz val="10"/>
        <rFont val="Arial"/>
        <family val="2"/>
      </rPr>
      <t>4)</t>
    </r>
  </si>
  <si>
    <r>
      <t>0,50 mg bis unter 0,75 mg</t>
    </r>
    <r>
      <rPr>
        <vertAlign val="superscript"/>
        <sz val="10"/>
        <rFont val="Arial"/>
        <family val="2"/>
      </rPr>
      <t>4)</t>
    </r>
  </si>
  <si>
    <r>
      <t>0,75 mg bis unter 1,00 mg</t>
    </r>
    <r>
      <rPr>
        <vertAlign val="superscript"/>
        <sz val="10"/>
        <rFont val="Arial"/>
        <family val="2"/>
      </rPr>
      <t>4)</t>
    </r>
  </si>
  <si>
    <r>
      <t>1,00 mg bis unter 1,25 mg</t>
    </r>
    <r>
      <rPr>
        <vertAlign val="superscript"/>
        <sz val="10"/>
        <rFont val="Arial"/>
        <family val="2"/>
      </rPr>
      <t>4)</t>
    </r>
  </si>
  <si>
    <t>6,00 mg oder mehr</t>
  </si>
  <si>
    <r>
      <t>75 mg bis unter 150 mg</t>
    </r>
    <r>
      <rPr>
        <vertAlign val="superscript"/>
        <sz val="10"/>
        <rFont val="Arial"/>
        <family val="2"/>
      </rPr>
      <t>4)</t>
    </r>
  </si>
  <si>
    <t>Transfusion von Vollblut, Erythrozytenkonzentrat und Thrombozyten-konzentrat: Thrombozytenkonzentrat</t>
  </si>
  <si>
    <t>Gabe von Apherese-Thrombozytenkonzentraten</t>
  </si>
  <si>
    <t>Transfusion von Vollblut, Erythrozytenkonzentrat und Thrombozyten-konzentrat: Apherese-Thrombozytenkonzentrat</t>
  </si>
  <si>
    <r>
      <t>1 pathogeninaktiviertes Apherese-Thrombozytenkonzentrat</t>
    </r>
    <r>
      <rPr>
        <vertAlign val="superscript"/>
        <sz val="10"/>
        <rFont val="Arial"/>
        <family val="2"/>
      </rPr>
      <t>4)</t>
    </r>
  </si>
  <si>
    <t>3.650 mg oder mehr</t>
  </si>
  <si>
    <r>
      <t>125 mg bis unter 250 mg</t>
    </r>
    <r>
      <rPr>
        <vertAlign val="superscript"/>
        <sz val="10"/>
        <rFont val="Arial"/>
        <family val="2"/>
      </rPr>
      <t>4)</t>
    </r>
  </si>
  <si>
    <r>
      <t>250 mg bis unter 500 mg</t>
    </r>
    <r>
      <rPr>
        <vertAlign val="superscript"/>
        <sz val="10"/>
        <rFont val="Arial"/>
        <family val="2"/>
      </rPr>
      <t>4)</t>
    </r>
  </si>
  <si>
    <t>6.000 mg oder mehr</t>
  </si>
  <si>
    <r>
      <t>80 mg bis unter 200 mg</t>
    </r>
    <r>
      <rPr>
        <vertAlign val="superscript"/>
        <sz val="10"/>
        <rFont val="Arial"/>
        <family val="2"/>
      </rPr>
      <t>4)</t>
    </r>
  </si>
  <si>
    <r>
      <t>200 mg bis unter 320 mg</t>
    </r>
    <r>
      <rPr>
        <vertAlign val="superscript"/>
        <sz val="10"/>
        <rFont val="Arial"/>
        <family val="2"/>
      </rPr>
      <t>4)</t>
    </r>
  </si>
  <si>
    <t>ZP68.01</t>
  </si>
  <si>
    <t>ZP68.02</t>
  </si>
  <si>
    <t>5)</t>
  </si>
  <si>
    <t>Das Zulassungsrecht bleibt von der Katalogaufnahme unberührt. Die Kostenträger entscheiden im Einzelfall, ob die Kosten dieser Medikamente übernommen werden.</t>
  </si>
  <si>
    <t>Bewertungs- relation 
je Tag</t>
  </si>
  <si>
    <t>Erhöhter Betreuungsaufwand bei psychischen und psychosoma-tischen Störungen und Verhaltens-störungen bei Erwachsenen</t>
  </si>
  <si>
    <t>18 oder mehr Stunden pro Tag</t>
  </si>
  <si>
    <t>Intensivbehandlung bei psychischen und psychosoma-tischen Störungen und Verhaltens-störungen bei erwachsenen Patienten mit mindestens 3 Merkmalen</t>
  </si>
  <si>
    <t>Intensive Beaufsichtigung mit Überwachung in einer Kleinst-gruppe bei psychischen und/oder psychosomatischen Störungen und/oder Verhaltensstörungen bei Kindern oder Jugendlichen</t>
  </si>
  <si>
    <t>Intensive Beaufsichtigung mit Überwachung in einer Kleinstgruppe bei psychischen und/oder psychosomatischen Störungen und/oder Verhaltensstörungen bei Kindern oder Jugendlichen</t>
  </si>
  <si>
    <t>Einzelbetreuung bei psychischen und/oder psychosomatischen Störungen und/oder Verhaltens-störungen bei Kindern oder Jugendlichen</t>
  </si>
  <si>
    <t>PEPP-Version 2018</t>
  </si>
  <si>
    <t>Psychische und Verhaltensstörungen durch psychotrope Substanzen, 
Alter &lt; 14 Jahre oder mit komplizierender Konstellation, mit erhöhtem Betreuungsaufwand oder mit Behandlung im besonderen Setting</t>
  </si>
  <si>
    <t>Psychische und Verhaltensstörungen durch psychotrope Substanzen, 
Alter &gt; 13 Jahre, ohne komplizierende Konstellation, ohne erhöhten Betreuungsaufwand, ohne Behandlung im besonderen Setting</t>
  </si>
  <si>
    <t>OPS Version 2018</t>
  </si>
  <si>
    <t>ZP69.01</t>
  </si>
  <si>
    <r>
      <t>2 pathogeninaktivierte Thrombozytenkonzentrate</t>
    </r>
    <r>
      <rPr>
        <vertAlign val="superscript"/>
        <sz val="10"/>
        <rFont val="Arial"/>
        <family val="2"/>
      </rPr>
      <t>4)</t>
    </r>
  </si>
  <si>
    <t>ZP69.02</t>
  </si>
  <si>
    <r>
      <t>3 pathogeninaktivierte Thrombozytenkonzentrate</t>
    </r>
    <r>
      <rPr>
        <vertAlign val="superscript"/>
        <sz val="10"/>
        <rFont val="Arial"/>
        <family val="2"/>
      </rPr>
      <t>4)</t>
    </r>
  </si>
  <si>
    <t>Gabe von pathogen-inaktivierten Apherese-Thrombozytenkonzentraten</t>
  </si>
  <si>
    <t>ZP70.01</t>
  </si>
  <si>
    <t>Erhöhter Betreuungsaufwand bei psychischen und psycho-somatischen Störungen und Verhaltensstörungen bei Erwachsenen</t>
  </si>
  <si>
    <t>ET04</t>
  </si>
  <si>
    <t>ET05</t>
  </si>
  <si>
    <t>PEPP-Version 2020</t>
  </si>
  <si>
    <t>Bewertungsrelation je Tag</t>
  </si>
  <si>
    <t>Erhöhter Betreuungsaufwand bei Erwachsenen, 1:1-Betreuung, Krisenintervention und komplexer Entlassungsaufwand mit äußerst hohem Aufwand</t>
  </si>
  <si>
    <t>Erhöhter Betreuungsaufwand bei Erwachsenen, 1:1-Betreuung, Krisenintervention und komplexer Entlassungsaufwand mit sehr hohem Aufwand oder mit schwerer oder schwerster Pflegebedürftigkeit oder mit Intensivbehandlung</t>
  </si>
  <si>
    <t>Erhöhter Betreuungsaufwand bei Erwachsenen, 1:1-Betreuung, Krisenintervention und komplexer Entlassungsaufwand mit deutlich erhöhtem Aufwand, ohne schwere oder schwerste Pflegebedürftigkeit, ohne Intensivbehandlung</t>
  </si>
  <si>
    <t>Psychische und Verhaltensstörungen durch psychotr. Subst. mit Heroinkon. od. sonst. Subst. (intrav.) od. mit schw. Begleiterkr. bei Opiatabh. od. Schwanger. od. mit schw. od. schwerster Pflegebed. od. mit hoher Therapieinten. od. mit hohem Betreuungsaufw.</t>
  </si>
  <si>
    <t>Psychische und Verhaltensstörungen durch psychotrope Substanzen, Alter &gt; 64 Jahre oder mit Qualifiziertem Entzug ab mehr als 
14 Behandlungstagen oder mit komplizierender Konstellation oder mit multiplem Substanzmissbrauch außer bei Opiat- und Kokainkonsum</t>
  </si>
  <si>
    <t>Organische Störungen, amnestisches Syndrom, Alzheimer-Krankheit und sonst. degen. Krankheiten des Nervensystems mit kompliz. Konst. oder mit schw. oder schwerster mot. Fkt-einschr. oder mit hoher Therapieintens. oder 1:1-Betreuung mit erhöhtem Aufw.</t>
  </si>
  <si>
    <t>Organische Störungen, amnestisches Syndrom, Alzheimer-Krankheit und sonstige degen. Krankheiten des Nervensystems mit best. Demenzerkrankungen oder mit kompliz. Konst. oder mit mittelschwerer mot. Fkt-einschränkung oder Alter &gt; 84 Jahre</t>
  </si>
  <si>
    <t>Affektive, neurotische, Belastungs-, somatoforme und Schlafstörungen mit komplizierender Konstellation oder mit erhöhtem Betreuungsaufwand oder mit hoher Therapieintensität oder mit Intensivbehandlung</t>
  </si>
  <si>
    <t>Affektive, neurotische, Belastungs-, somatoforme und Schlafstörungen ohne komplizierende Konstellation, ohne erhöhten Betreuungsaufwand, ohne hohe Therapieintensität, ohne Intensivbehandlung, mit komplizierender Nebendiagnose oder Alter &lt; 14 Jahre</t>
  </si>
  <si>
    <t>PK04C</t>
  </si>
  <si>
    <t>Affektive, neurotische, Belastungs-, somatoforme und Schlafstörungen ohne komplizierende Konstellation, ohne erhöhten Betreuungsaufwand, ohne hohe Therapieintensität, ohne Intensivbehandlung, ohne komplizierender Nebendiagnose oder Alter &gt; 13 Jahre</t>
  </si>
  <si>
    <t>PK10A</t>
  </si>
  <si>
    <t>Ess- und Fütterstörungen mit hoher Therapieintensität oder mit Intensivbehandlung oder Alter &lt; 12 Jahre</t>
  </si>
  <si>
    <t>PK10B</t>
  </si>
  <si>
    <t>Ess- oder Fütterstörungen ohne hohe Therapieintensität, ohne Intensivbehandlung oder Alter &gt; 11 Jahre</t>
  </si>
  <si>
    <t>Affektive, neurotische, Belastungs-, somatoforme und Schlafstörungen, Alter &gt; 64 Jahre oder mit komplizierender Konstellation oder mit hoher Therapieintensität oder mit Mutter/Vater-Kind-Setting oder mit erheblicher Pflegebedürftigkeit</t>
  </si>
  <si>
    <t>Affektive, neurotische, Belastungs-, somatoforme und Schlafstörungen, Alter &lt; 65 Jahre, ohne komplizierende Konstellation, ohne hohe Therapieintensität, ohne Mutter/Vater-Kind-Setting, ohne erhebliche Pflegebedürftigkeit</t>
  </si>
  <si>
    <t>Fehlkodierung bei erhöhtem Betreuungsaufwand bei Erwachsenen, 
1:1-Betreuung, Krisenintervention und Entlassungsaufwand</t>
  </si>
  <si>
    <t>Bewertungsrelationen bei voll- und teilstationärer Versorgung</t>
  </si>
  <si>
    <t>OPS Version 2020</t>
  </si>
  <si>
    <t>Siehe weitere Differenzierung ZP11.21 bis ZP11.25</t>
  </si>
  <si>
    <t>ZP11.21</t>
  </si>
  <si>
    <t>8-810.qm</t>
  </si>
  <si>
    <t>64.000 IE bis unter 76.000 IE</t>
  </si>
  <si>
    <t>ZP11.22</t>
  </si>
  <si>
    <t>8-810.qn</t>
  </si>
  <si>
    <t>76.000 IE bis unter 88.000 IE</t>
  </si>
  <si>
    <t>ZP11.23</t>
  </si>
  <si>
    <t>8-810.qp</t>
  </si>
  <si>
    <t>88.000 IE bis unter 100.000 IE</t>
  </si>
  <si>
    <t>ZP11.24</t>
  </si>
  <si>
    <t>8-810.qq</t>
  </si>
  <si>
    <t>100.000 IE bis unter 112.000 IE</t>
  </si>
  <si>
    <t>ZP11.25</t>
  </si>
  <si>
    <t>8-810.qr</t>
  </si>
  <si>
    <t>112.000 IE oder mehr</t>
  </si>
  <si>
    <t>Siehe weitere Differenzierung ZP16.16 bis ZP16.24</t>
  </si>
  <si>
    <t>ZP16.16</t>
  </si>
  <si>
    <t>8-810.sf</t>
  </si>
  <si>
    <t>50,0 g bis unter 60,0 g</t>
  </si>
  <si>
    <t>ZP16.17</t>
  </si>
  <si>
    <t>8-810.sg</t>
  </si>
  <si>
    <t>60,0 g bis unter 70,0 g</t>
  </si>
  <si>
    <t>ZP16.18</t>
  </si>
  <si>
    <t>8-810.sh</t>
  </si>
  <si>
    <t>70,0 g bis unter 80,0 g</t>
  </si>
  <si>
    <t>ZP16.19</t>
  </si>
  <si>
    <t>8-810.sj</t>
  </si>
  <si>
    <t>80,0 g bis unter 90,0 g</t>
  </si>
  <si>
    <t>ZP16.20</t>
  </si>
  <si>
    <t>8-810.sk</t>
  </si>
  <si>
    <t>90,0 g bis unter 100,0 g</t>
  </si>
  <si>
    <t>ZP16.21</t>
  </si>
  <si>
    <t>8-810.sm</t>
  </si>
  <si>
    <t>100,0 g bis unter 120,0 g</t>
  </si>
  <si>
    <t>ZP16.22</t>
  </si>
  <si>
    <t>8-810.sn</t>
  </si>
  <si>
    <t>120,0 g bis unter 140,0 g</t>
  </si>
  <si>
    <t>ZP16.23</t>
  </si>
  <si>
    <t>8-810.sp</t>
  </si>
  <si>
    <t>140,0 g bis unter 160,0 g</t>
  </si>
  <si>
    <t>ZP16.24</t>
  </si>
  <si>
    <t>8-810.sq</t>
  </si>
  <si>
    <t>160,0 g oder mehr</t>
  </si>
  <si>
    <t>Gabe von C1-Esterase-inhibitor, parenteral</t>
  </si>
  <si>
    <t>Siehe weitere Differenzierung ZP67.15 bis ZP67.21</t>
  </si>
  <si>
    <t>ZP67.15</t>
  </si>
  <si>
    <t>6-005.me</t>
  </si>
  <si>
    <t>2.080 mg bis unter 2.400 mg</t>
  </si>
  <si>
    <t>ZP67.16</t>
  </si>
  <si>
    <t>6-005.mf</t>
  </si>
  <si>
    <t>2.400 mg bis unter 2.720 mg</t>
  </si>
  <si>
    <t>ZP67.17</t>
  </si>
  <si>
    <t>6-005.mg</t>
  </si>
  <si>
    <t>2.720 mg bis unter 3.040 mg</t>
  </si>
  <si>
    <t>ZP67.18</t>
  </si>
  <si>
    <t>6-005.mh</t>
  </si>
  <si>
    <t>3.040 mg bis unter 3.360 mg</t>
  </si>
  <si>
    <t>ZP67.19</t>
  </si>
  <si>
    <t>6-005.mj</t>
  </si>
  <si>
    <t>3.360 mg bis unter 3.680 mg</t>
  </si>
  <si>
    <t>ZP67.20</t>
  </si>
  <si>
    <t>6-005.mk</t>
  </si>
  <si>
    <t>3.680 mg bis unter 4.000 mg</t>
  </si>
  <si>
    <t>ZP67.21</t>
  </si>
  <si>
    <t>6-005.mm</t>
  </si>
  <si>
    <t>4.000 mg oder mehr</t>
  </si>
  <si>
    <t>ZP73</t>
  </si>
  <si>
    <t>Elektrokonvulsionstherapie [EKT]</t>
  </si>
  <si>
    <t>ZP73.01</t>
  </si>
  <si>
    <t>8-630.2</t>
  </si>
  <si>
    <t>Grundleistung</t>
  </si>
  <si>
    <t>ZP73.02</t>
  </si>
  <si>
    <t>8-630.3</t>
  </si>
  <si>
    <t>Therapiesitzung</t>
  </si>
  <si>
    <t>ZP74</t>
  </si>
  <si>
    <r>
      <t>ZP74.01</t>
    </r>
    <r>
      <rPr>
        <vertAlign val="superscript"/>
        <sz val="10"/>
        <rFont val="Arial"/>
        <family val="2"/>
      </rPr>
      <t>4)</t>
    </r>
  </si>
  <si>
    <t>6-006.j0</t>
  </si>
  <si>
    <t>ZP74.02</t>
  </si>
  <si>
    <t>6-006.j1</t>
  </si>
  <si>
    <t>ZP74.03</t>
  </si>
  <si>
    <t>6-006.j2</t>
  </si>
  <si>
    <t>ZP74.04</t>
  </si>
  <si>
    <t>6-006.j3</t>
  </si>
  <si>
    <t>ZP74.05</t>
  </si>
  <si>
    <t>6-006.j4</t>
  </si>
  <si>
    <t>ZP74.06</t>
  </si>
  <si>
    <t>6-006.j5</t>
  </si>
  <si>
    <t>ZP74.07</t>
  </si>
  <si>
    <t>6-006.j6</t>
  </si>
  <si>
    <t>ZP74.08</t>
  </si>
  <si>
    <t>6-006.j7</t>
  </si>
  <si>
    <t>ZP74.09</t>
  </si>
  <si>
    <t>6-006.j8</t>
  </si>
  <si>
    <t>ZP74.10</t>
  </si>
  <si>
    <t>6-006.j9</t>
  </si>
  <si>
    <t>ZP74.11</t>
  </si>
  <si>
    <t>6-006.ja</t>
  </si>
  <si>
    <t>ZP74.12</t>
  </si>
  <si>
    <t>6-006.jb</t>
  </si>
  <si>
    <t>ZP74.13</t>
  </si>
  <si>
    <t>6-006.jc</t>
  </si>
  <si>
    <t>ZP74.14</t>
  </si>
  <si>
    <t>6-006.jd</t>
  </si>
  <si>
    <t>ZP74.15</t>
  </si>
  <si>
    <t>6-006.je</t>
  </si>
  <si>
    <t>ZP74.16</t>
  </si>
  <si>
    <t>6-006.jf</t>
  </si>
  <si>
    <t>ZP74.17</t>
  </si>
  <si>
    <t>6-006.jg</t>
  </si>
  <si>
    <t>ZP74.18</t>
  </si>
  <si>
    <t>6-006.jh</t>
  </si>
  <si>
    <t>ZP74.19</t>
  </si>
  <si>
    <t>6-006.jj</t>
  </si>
  <si>
    <t>ZP74.20</t>
  </si>
  <si>
    <t>6-006.jk</t>
  </si>
  <si>
    <t>ZP74.21</t>
  </si>
  <si>
    <t>6-006.jm</t>
  </si>
  <si>
    <t>ZP74.22</t>
  </si>
  <si>
    <t>6-006.jn</t>
  </si>
  <si>
    <t>460 mg bis unter 540 mg</t>
  </si>
  <si>
    <t>ZP74.23</t>
  </si>
  <si>
    <t>6-006.jp</t>
  </si>
  <si>
    <t>540 mg bis unter 620 mg</t>
  </si>
  <si>
    <t>ZP74.24</t>
  </si>
  <si>
    <t>6-006.jq</t>
  </si>
  <si>
    <t>620 mg bis unter 700 mg</t>
  </si>
  <si>
    <t>ZP74.25</t>
  </si>
  <si>
    <t>6-006.jr</t>
  </si>
  <si>
    <t>700 mg bis unter 860 mg</t>
  </si>
  <si>
    <t>ZP74.26</t>
  </si>
  <si>
    <t>6-006.js</t>
  </si>
  <si>
    <t>860 mg bis unter 1.020 mg</t>
  </si>
  <si>
    <t>ZP74.27</t>
  </si>
  <si>
    <t>6-006.jt</t>
  </si>
  <si>
    <t>1.020 mg bis unter 1.180 mg</t>
  </si>
  <si>
    <t>ZP74.28</t>
  </si>
  <si>
    <t>6-006.ju</t>
  </si>
  <si>
    <t>1.180 mg bis unter 1.340 mg</t>
  </si>
  <si>
    <t>ZP74.29</t>
  </si>
  <si>
    <t>6-006.jv</t>
  </si>
  <si>
    <t>1.340 mg bis unter 1.500 mg</t>
  </si>
  <si>
    <t>ZP74.30</t>
  </si>
  <si>
    <t>6-006.jw</t>
  </si>
  <si>
    <t>1.500 mg oder mehr</t>
  </si>
  <si>
    <r>
      <rPr>
        <vertAlign val="superscript"/>
        <sz val="10"/>
        <rFont val="Arial"/>
        <family val="2"/>
      </rPr>
      <t>1)</t>
    </r>
    <r>
      <rPr>
        <sz val="11"/>
        <color theme="1"/>
        <rFont val="Arial"/>
        <family val="2"/>
      </rPr>
      <t xml:space="preserve"> Abrechenbar ist jeder Tag mit Gültigkeit eines OPS-Kodes gem. Spalte 4, an dem der Patient stationär behandelt wird. </t>
    </r>
  </si>
  <si>
    <t xml:space="preserve">   Vollständige Tage der Abwesenheit während der Gültigkeitsdauer eines OPS-Kodes gem. Spalte 4 sind nicht abrechenbar.</t>
  </si>
  <si>
    <t>°</t>
  </si>
  <si>
    <t>E1.1 Aufstellung der tagesbezogenen pauschalierenden Entgelte für die Psychiatrie und Psychosomatik (PEPP)  
Ist-Daten nach dem Entgeltkatalog des Kalenderjahres (&lt;x-3&gt;) für Jahresüberlieger &lt;x-3&gt;/&lt;x-2&gt; anteilig ab 01.01.&lt;x-2&gt;</t>
  </si>
  <si>
    <t>E1.1 Aufstellung der tagesbezogenen pauschalierenden Entgelte für die Psychiatrie und Psychosomatik (PEPP)  
Ist-Daten nach dem Entgeltkatalog des Kalenderjahres (&lt;x-2&gt;) für Jahresüberlieger &lt;x-3&gt;/&lt;x-2&gt; anteilig ab 01.01.&lt;x-2&gt; (nach Überleitung)</t>
  </si>
  <si>
    <t>E1.1 Aufstellung der tagesbezogenen pauschalierenden Entgelte für die Psychiatrie und Psychosomatik (PEPP)  
Ist-Daten nach dem Entgeltkatalog des Kalenderjahres &lt;x-2&gt; des Jahres &lt;x-2&gt;</t>
  </si>
  <si>
    <t>E1.1 Aufstellung der tagesbezogenen pauschalierenden Entgelte für die Psychiatrie und Psychosomatik (PEPP)  
Ist-Daten nach dem Entgeltkatalog des Kalenderjahres (&lt;x-2&gt;) für Jahresüberlieger &lt;x-2&gt;/&lt;x-1&gt; anteilig ab 01.01.&lt;x-1&gt;</t>
  </si>
  <si>
    <t>E1.1 Aufstellung der tagesbezogenen pauschalierenden Entgelte für die Psychiatrie und Psychosomatik (PEPP)  
Ist-Daten nach dem Entgeltkatalog des Kalenderjahres (&lt;x-1&gt;) für Jahresüberlieger &lt;x-2&gt;/&lt;x-1&gt; anteilig ab 01.01.&lt;x-1&gt; (nach Überleitung)</t>
  </si>
  <si>
    <t>E1.1 Aufstellung der tagesbezogenen pauschalierenden Entgelte für die Psychiatrie und Psychosomatik (PEPP)  
Ist-Daten nach dem Entgeltkatalog des Kalenderjahres &lt;x-1&gt; des Jahres &lt;x-1&gt;</t>
  </si>
  <si>
    <t>E1.1 Aufstellung der tagesbezogenen pauschalierenden Entgelte für die Psychiatrie und Psychosomatik (PEPP)  
Ist-Daten nach dem Entgeltkatalog des Kalenderjahres &lt;x&gt; des Jahres &lt;x-1&gt;</t>
  </si>
  <si>
    <t>E1.1 Aufstellung der tagesbezogenen pauschalierenden Entgelte für die Psychiatrie und Psychosomatik (PEPP)  
Forderung für den Vereinbarungszeitraum &lt;x&gt;</t>
  </si>
  <si>
    <t>E1.1 Aufstellung der tagesbezogenen pauschalierenden Entgelte für die Psychiatrie und Psychosomatik (PEPP)  
Vereinbarung für den Vereinbarungszeitraum &lt;x&gt;</t>
  </si>
  <si>
    <t>E1.2 Aufstellung der ergänzenden Tagesentgelte (ET) 
Ist-Daten nach dem Entgeltkatalog des Kalenderjahres (&lt;x-3&gt;) für Jahresüberlieger &lt;x-3&gt;/&lt;x-2&gt; anteilig ab 01.01.&lt;x-2&gt;</t>
  </si>
  <si>
    <t>E1.2 Aufstellung der ergänzenden Tagesentgelte (ET) 
Ist-Daten nach dem Entgeltkatalog des Kalenderjahres (&lt;x-2&gt;) für Jahresüberlieger &lt;x-3&gt;/&lt;x-2&gt; anteilig ab 01.01.&lt;x-2&gt; (nach Überleitung)</t>
  </si>
  <si>
    <t>E1.2 Aufstellung der ergänzenden Tagesentgelte (ET) 
Ist-Daten nach dem Entgeltkatalog des Kalenderjahres &lt;x-2&gt; des Jahres &lt;x-2&gt;</t>
  </si>
  <si>
    <t>E1.2 Aufstellung der ergänzenden Tagesentgelte (ET) 
Ist-Daten nach dem Entgeltkatalog des Kalenderjahres (&lt;x-2&gt;) für Jahresüberlieger &lt;x-2&gt;/&lt;x-1&gt; anteilig ab 01.01.&lt;x-1&gt;</t>
  </si>
  <si>
    <t>E1.2 Aufstellung der ergänzenden Tagesentgelte (ET) 
Ist-Daten nach dem Entgeltkatalog des Kalenderjahres (&lt;x-1&gt;) für Jahresüberlieger &lt;x-2&gt;/&lt;x-1&gt; anteilig ab 01.01.&lt;x-1&gt; (nach Überleitung)</t>
  </si>
  <si>
    <t>E1.2 Aufstellung der ergänzenden Tagesentgelte (ET) 
Ist-Daten nach dem Entgeltkatalog des Kalenderjahres &lt;x-1&gt; des Jahres &lt;x-1&gt;</t>
  </si>
  <si>
    <t>E1.2 Aufstellung der ergänzenden Tagesentgelte (ET) 
Ist-Daten nach dem Entgeltkatalog des Kalenderjahres &lt;x&gt; des Jahres &lt;x-1&gt;</t>
  </si>
  <si>
    <t>E1.2 Aufstellung der ergänzenden Tagesentgelte (ET) 
Forderung für den Vereinbarungszeitraum &lt;x&gt;</t>
  </si>
  <si>
    <t>E1.2 Aufstellung der ergänzenden Tagesentgelte (ET) 
Vereinbarung für den Vereinbarungszeitraum &lt;x&gt;</t>
  </si>
  <si>
    <t>E2 Aufstellung der bewerteten Zusatzentgelte für das Krankenhaus 
Ist-Daten nach dem Entgeltkatalog des Kalenderjahres &lt;x-2&gt; des Jahres &lt;x-2&gt;</t>
  </si>
  <si>
    <t>E2 Aufstellung der bewerteten Zusatzentgelte für das Krankenhaus 
Ist-Daten nach dem Entgeltkatalog des Kalenderjahres &lt;x-1&gt; des Jahres &lt;x-1&gt;</t>
  </si>
  <si>
    <t>E2 Aufstellung der bewerteten Zusatzentgelte für das Krankenhaus 
Forderung für den Vereinbarungszeitraum &lt;x&gt;</t>
  </si>
  <si>
    <t>E2 Aufstellung der bewerteten Zusatzentgelte für das Krankenhaus 
Vereinbarung für den Vereinbarungszeitraum &lt;x&gt;</t>
  </si>
  <si>
    <t>E3.1.1 Aufstellung der fallbezogenen Entgelte nach § 6 Abs. 1 BPflV
Ist-Daten nach dem Entgeltkatalog des Kalenderjahres &lt;x-2&gt; des Jahres &lt;x-2&gt;</t>
  </si>
  <si>
    <t>E3.1.1 Aufstellung der fallbezogenen Entgelte nach § 6 Abs. 1 BPflV
Ist-Daten nach dem Entgeltkatalog des Kalenderjahres &lt;x-1&gt; des Jahres &lt;x-1&gt;</t>
  </si>
  <si>
    <t>E3.1.1 Aufstellung der fallbezogenen Entgelte nach § 6 Abs. 1 BPflV
Forderung für den Vereinbarungszeitraum &lt;x&gt;</t>
  </si>
  <si>
    <t>E3.1.1 Aufstellung der fallbezogenen Entgelte nach § 6 Abs. 1 BPflV
Vereinbarung für den Vereinbarungszeitraum &lt;x&gt;</t>
  </si>
  <si>
    <t>E3.1.2 Aufstellung der fallbezogenen unbewerteten Entgelte bei stationsäquivalenter Behandlung nach § 115d SGB V
Ist-Daten nach dem Entgeltkatalog des Kalenderjahres &lt;x-2&gt; des Jahres &lt;x-2&gt;</t>
  </si>
  <si>
    <t>E3.1.2 Aufstellung der fallbezogenen unbewerteten Entgelte bei stationsäquivalenter Behandlung nach § 115d SGB V
Ist-Daten nach dem Entgeltkatalog des Kalenderjahres &lt;x-1&gt; des Jahres &lt;x-1&gt;</t>
  </si>
  <si>
    <t>E3.1.2 Aufstellung der fallbezogenen unbewerteten Entgelte bei stationsäquivalenter Behandlung nach § 115d SGB V
Forderung für den Vereinbarungszeitraum &lt;x&gt;</t>
  </si>
  <si>
    <t>E3.1.2 Aufstellung der fallbezogenen unbewerteten Entgelte bei stationsäquivalenter Behandlung nach § 115d SGB V
Vereinbarung für den Vereinbarungszeitraum &lt;x&gt;</t>
  </si>
  <si>
    <t>E3.1.3 Aufstellung der fallbezogenen Entgelte nach § 6 Abs. 2 BPflV
Ist-Daten nach dem Entgeltkatalog des Kalenderjahres &lt;x-2&gt; des Jahres &lt;x-2&gt;</t>
  </si>
  <si>
    <t>E3.1.3 Aufstellung der fallbezogenen Entgelte nach § 6 Abs. 2 BPflV
Ist-Daten nach dem Entgeltkatalog des Kalenderjahres &lt;x-1&gt; des Jahres &lt;x-1&gt;</t>
  </si>
  <si>
    <t>E3.1.3 Aufstellung der fallbezogenen Entgelte nach § 6 Abs. 2 BPflV
Forderung für den Vereinbarungszeitraum &lt;x&gt;</t>
  </si>
  <si>
    <t>E3.1.3 Aufstellung der fallbezogenen Entgelte nach § 6 Abs. 2 BPflV
Vereinbarung für den Vereinbarungszeitraum &lt;x&gt;</t>
  </si>
  <si>
    <t>E3.1.4 Aufstellung der fallbezogenen Entgelte nach § 6 Abs. 4 BPflV
Ist-Daten nach dem Entgeltkatalog des Kalenderjahres &lt;x-2&gt; des Jahres &lt;x-2&gt;</t>
  </si>
  <si>
    <t>E3.1.4 Aufstellung der fallbezogenen Entgelte nach § 6 Abs. 4 BPflV
Ist-Daten nach dem Entgeltkatalog des Kalenderjahres &lt;x-1&gt; des Jahres &lt;x-1&gt;</t>
  </si>
  <si>
    <t>E3.1.4 Aufstellung der fallbezogenen Entgelte nach § 6 Abs. 4 BPflV
Forderung für den Vereinbarungszeitraum &lt;x&gt;</t>
  </si>
  <si>
    <t>E3.1.4 Aufstellung der fallbezogenen Entgelte nach § 6 Abs. 4 BPflV
Vereinbarung für den Vereinbarungszeitraum &lt;x&gt;</t>
  </si>
  <si>
    <t>E3.2.1 Aufstellung der fallbezogenen Zusatzentgelte nach § 6 Abs. 1 BPflV
Ist-Daten nach dem Entgeltkatalog des Kalenderjahres &lt;x-2&gt; des Jahres &lt;x-2&gt;</t>
  </si>
  <si>
    <t>E3.2.1 Aufstellung der fallbezogenen Zusatzentgelte nach § 6 Abs. 1 BPflV
Ist-Daten nach dem Entgeltkatalog des Kalenderjahres &lt;x-1&gt; des Jahres &lt;x-1&gt;</t>
  </si>
  <si>
    <t>E3.2.1 Aufstellung der fallbezogenen Zusatzentgelte nach § 6 Abs. 1 BPflV
Forderung für den Vereinbarungszeitraum &lt;x&gt;</t>
  </si>
  <si>
    <t>E3.2.1 Aufstellung der fallbezogenen Zusatzentgelte nach § 6 Abs. 1 BPflV
Vereinbarung für den Vereinbarungszeitraum &lt;x&gt;</t>
  </si>
  <si>
    <t>E3.2.4 Aufstellung der fallbezogenen Zusatzentgelte nach § 6 Abs. 4 BPflV
Ist-Daten nach dem Entgeltkatalog des Kalenderjahres &lt;x-2&gt; des Jahres &lt;x-2&gt;</t>
  </si>
  <si>
    <t>E3.2.4 Aufstellung der fallbezogenen Zusatzentgelte nach § 6 Abs. 4 BPflV
Ist-Daten nach dem Entgeltkatalog des Kalenderjahres &lt;x-1&gt; des Jahres &lt;x-1&gt;</t>
  </si>
  <si>
    <t>E3.2.4 Aufstellung der fallbezogenen Zusatzentgelte nach § 6 Abs. 4 BPflV
Forderung für den Vereinbarungszeitraum &lt;x&gt;</t>
  </si>
  <si>
    <t>E3.2.4 Aufstellung der fallbezogenen Zusatzentgelte nach § 6 Abs. 4 BPflV
Vereinbarung für den Vereinbarungszeitraum &lt;x&gt;</t>
  </si>
  <si>
    <t>E3.3.1 Aufstellung der fallbezogenen Zusatzentgelte nach § 6 Abs. 1 BPflV
Ist-Daten nach dem Entgeltkatalog des Kalenderjahres &lt;x-2&gt; des Jahres &lt;x-2&gt;</t>
  </si>
  <si>
    <t>E3.3.1 Aufstellung der fallbezogenen Zusatzentgelte nach § 6 Abs. 1 BPflV
Ist-Daten nach dem Entgeltkatalog des Kalenderjahres &lt;x-1&gt; des Jahres &lt;x-1&gt;</t>
  </si>
  <si>
    <t>E3.3.1 Aufstellung der fallbezogenen Zusatzentgelte nach § 6 Abs. 1 BPflV
Forderung für den Vereinbarungszeitraum &lt;x&gt;</t>
  </si>
  <si>
    <t>E3.3.1 Aufstellung der fallbezogenen Zusatzentgelte nach § 6 Abs. 1 BPflV
Vereinbarung für den Vereinbarungszeitraum &lt;x&gt;</t>
  </si>
  <si>
    <t>E3.3.2 Aufstellung der fallbezogenen unbewerteten Entgelte bei stationsäquivalenter Behandlung nach § 115d SGB V
Ist-Daten nach dem Entgeltkatalog des Kalenderjahres &lt;x-2&gt; des Jahres &lt;x-2&gt;</t>
  </si>
  <si>
    <t>E3.3.2 Aufstellung der fallbezogenen unbewerteten Entgelte bei stationsäquivalenter Behandlung nach § 115d SGB V
Ist-Daten nach dem Entgeltkatalog des Kalenderjahres &lt;x-1&gt; des Jahres &lt;x-1&gt;</t>
  </si>
  <si>
    <t>E3.3.2 Aufstellung der fallbezogenen unbewerteten Entgelte bei stationsäquivalenter Behandlung nach § 115d SGB V
Forderung für den Vereinbarungszeitraum &lt;x&gt;</t>
  </si>
  <si>
    <t>E3.3.2 Aufstellung der fallbezogenen unbewerteten Entgelte bei stationsäquivalenter Behandlung nach § 115d SGB V
Vereinbarung für den Vereinbarungszeitraum &lt;x&gt;</t>
  </si>
  <si>
    <t>E3.3.3 Aufstellung der fallbezogenen Zusatzentgelte nach § 6 Abs. 2 BPflV
Ist-Daten nach dem Entgeltkatalog des Kalenderjahres &lt;x-2&gt; des Jahres &lt;x-2&gt;</t>
  </si>
  <si>
    <t>E3.3.3 Aufstellung der fallbezogenen Zusatzentgelte nach § 6 Abs. 2 BPflV
Ist-Daten nach dem Entgeltkatalog des Kalenderjahres &lt;x-1&gt; des Jahres &lt;x-1&gt;</t>
  </si>
  <si>
    <t>E3.3.3 Aufstellung der fallbezogenen Zusatzentgelte nach § 6 Abs. 2 BPflV
Forderung für den Vereinbarungszeitraum &lt;x&gt;</t>
  </si>
  <si>
    <t>E3.3.3 Aufstellung der fallbezogenen Zusatzentgelte nach § 6 Abs. 2 BPflV
Vereinbarung für den Vereinbarungszeitraum &lt;x&gt;</t>
  </si>
  <si>
    <t>E3.3.4 Aufstellung der fallbezogenen Zusatzentgelte nach § 6 Abs. 4 BPflV
Ist-Daten nach dem Entgeltkatalog des Kalenderjahres &lt;x-2&gt; des Jahres &lt;x-2&gt;</t>
  </si>
  <si>
    <t>E3.3.4 Aufstellung der fallbezogenen Zusatzentgelte nach § 6 Abs. 4 BPflV
Ist-Daten nach dem Entgeltkatalog des Kalenderjahres &lt;x-1&gt; des Jahres &lt;x-1&gt;</t>
  </si>
  <si>
    <t>E3.3.4 Aufstellung der fallbezogenen Zusatzentgelte nach § 6 Abs. 4 BPflV
Forderung für den Vereinbarungszeitraum &lt;x&gt;</t>
  </si>
  <si>
    <t>E3.3.4 Aufstellung der fallbezogenen Zusatzentgelte nach § 6 Abs. 4 BPflV
Vereinbarung für den Vereinbarungszeitraum &lt;x&gt;</t>
  </si>
  <si>
    <t>E3.4  Aufstellung der Zuschläge bei regionalen oder strukturellen Besonderheiten gemäß § 6 Abs. 2 BPflV
Ist-Daten nach dem Entgeltkatalog des Kalenderjahres &lt;x-2&gt; des Jahres &lt;x-2&gt;</t>
  </si>
  <si>
    <t>E3.4  Aufstellung der Zuschläge bei regionalen oder strukturellen Besonderheiten gemäß § 6 Abs. 2 BPflV
Ist-Daten nach dem Entgeltkatalog des Kalenderjahres &lt;x-1&gt; des Jahres &lt;x-1&gt;</t>
  </si>
  <si>
    <t>E3.4  Aufstellung der Zuschläge bei regionalen oder strukturellen Besonderheiten gemäß § 6 Abs. 2 BPflV
Forderung für den Vereinbarungszeitraum &lt;x&gt;</t>
  </si>
  <si>
    <t>E3.4  Aufstellung der Zuschläge bei regionalen oder strukturellen Besonderheiten gemäß § 6 Abs. 2 BPflV
Vereinbarung für den Vereinbarungszeitraum &lt;x&gt;</t>
  </si>
  <si>
    <t>B2 Gesamtbetrag und Basisentgeltwert für die Kalenderjahre ab &lt;x-1&gt;
Vereinbarung für das Vorjahr (&lt;x-1&gt;)</t>
  </si>
  <si>
    <t>B2 Gesamtbetrag und Basisentgeltwert für die Kalenderjahre ab &lt;x&gt;
Forderung für den Vereinbarungszeitraum &lt;x&gt;</t>
  </si>
  <si>
    <t>B2 Gesamtbetrag und Basisentgeltwert für die Kalenderjahre ab &lt;x&gt;
Vereinbarung für den Vereinbarungszeitraum &lt;x&gt;</t>
  </si>
  <si>
    <t>B2 Gesamtbetrag und Basisentgeltwert für die Kalenderjahre ab &lt;x&gt;
Zusammenschau</t>
  </si>
  <si>
    <t>L1 Belegungsdaten des Krankenhauses
Vereinbarung für das Vorjahr (&lt;x-1&gt;)</t>
  </si>
  <si>
    <t>L1 Belegungsdaten des Krankenhauses
Forderung für den Vereinbarungszeitraum &lt;x&gt;</t>
  </si>
  <si>
    <t>L1 Belegungsdaten des Krankenhauses
Vereinbarung für den Vereinbarungszeitraum &lt;x&gt;</t>
  </si>
  <si>
    <t>Vereinbarung für das Vorjahr (&lt;x-1&gt;)
Fachabteilung:</t>
  </si>
  <si>
    <t>Forderung für den Vereinbarungszeitraum &lt;x&gt;
Fachabteilung:</t>
  </si>
  <si>
    <t>Vereinbarung für den Vereinbarungszeitraum &lt;x&gt;
Fachabteilung:</t>
  </si>
  <si>
    <t>K1 Kostenaufstellung des Krankenhauses
Vereinbarung für das Vorjahr (&lt;x-1&gt;)</t>
  </si>
  <si>
    <t>K1 Kostenaufstellung des Krankenhauses
Forderung für den Vereinbarungszeitraum &lt;x&gt;</t>
  </si>
  <si>
    <t>K1 Kostenaufstellung des Krankenhauses
Vereinbarung für den Vereinbarungszeitraum &lt;x&gt;</t>
  </si>
  <si>
    <t>P1 Personal des Krankenhauses
Vereinbarung für das Vorjahr (&lt;x-1&gt;)</t>
  </si>
  <si>
    <t>P1 Personal des Krankenhauses
Forderung für den Vereinbarungszeitraum &lt;x&gt;</t>
  </si>
  <si>
    <t>P1 Personal des Krankenhauses
Vereinbarung für den Vereinbarungszeitraum &lt;x&gt;</t>
  </si>
  <si>
    <t>Fachabteilung:</t>
  </si>
  <si>
    <t>E3 Aufstellung der nach § 6 Bundespflegesatzverordnung krankenhausindividuell verhandelten Entgelte</t>
  </si>
  <si>
    <r>
      <t xml:space="preserve">E3.1  Aufstellung der fallbezogenen Entgelte </t>
    </r>
    <r>
      <rPr>
        <b/>
        <vertAlign val="superscript"/>
        <sz val="13"/>
        <color theme="1"/>
        <rFont val="Arial"/>
        <family val="2"/>
      </rPr>
      <t>1)</t>
    </r>
  </si>
  <si>
    <t xml:space="preserve">E1 Aufstellung der mit Bewertungsrelationen bewerteten Entgelte für das Krankenhaus </t>
  </si>
  <si>
    <t xml:space="preserve">E1.2 Aufstellung der ergänzenden Tagesentgelte (ET) </t>
  </si>
  <si>
    <t xml:space="preserve">E2 Aufstellung der bewerteten Zusatzentgelte für das Krankenhaus </t>
  </si>
  <si>
    <t>Zusatzentgelt-Nr.
(ZP nach Entgeltkatalog)</t>
  </si>
  <si>
    <t>E3.1.1 Aufstellung der fallbezogenen Entgelte nach § 6 Abs. 1 BPflV</t>
  </si>
  <si>
    <t>E3.1.2 Aufstellung der fallbezogenen unbewerteten Entgelte bei stationsäquivalenter Behandlung nach § 115d SGB V</t>
  </si>
  <si>
    <t>E3.1.3 Aufstellung der fallbezogenen Entgelte nach § 6 Abs. 2 BPflV</t>
  </si>
  <si>
    <t>E3.1.4 Aufstellung der fallbezogenen Entgelte nach § 6 Abs. 4 BPflV</t>
  </si>
  <si>
    <t>E3.2  Aufstellung der Zusatzentgelte</t>
  </si>
  <si>
    <t>E3.2.1 Aufstellung der fallbezogenen Zusatzentgelte nach § 6 Abs. 1 BPflV</t>
  </si>
  <si>
    <t>E3.2.4 Aufstellung der fallbezogenen Zusatzentgelte nach § 6 Abs. 4 BPflV</t>
  </si>
  <si>
    <t xml:space="preserve">E3 Aufstellung der nach § 6 Bundespflegesatzverordnung krankenhausindividuell verhandelten Entgelte </t>
  </si>
  <si>
    <t>E3.3  Aufstellung der tagesbezogenen Entgelte</t>
  </si>
  <si>
    <t>E3.3.1 Aufstellung der fallbezogenen Zusatzentgelte nach § 6 Abs. 1 BPflV</t>
  </si>
  <si>
    <t>E3.3.2 Aufstellung der fallbezogenen unbewerteten Entgelte bei stationsäquivalenter Behandlung nach § 115d SGB V</t>
  </si>
  <si>
    <t>E3.3.3 Aufstellung der fallbezogenen Zusatzentgelte nach § 6 Abs. 2 BPflV</t>
  </si>
  <si>
    <t>E3.3.4 Aufstellung der fallbezogenen Zusatzentgelte nach § 6 Abs. 4 BPflV</t>
  </si>
  <si>
    <t>E3.4  Aufstellung der Zuschläge bei regionalen oder strukturellen Besonderheiten gemäß § 6 Abs. 2 BPflV</t>
  </si>
  <si>
    <t>Zusammenschau</t>
  </si>
  <si>
    <t>L1 Belegungsdaten des Krankenhauses</t>
  </si>
  <si>
    <t>L2 Belegungsdaten der Fachabteilung</t>
  </si>
  <si>
    <t>K1 Kostenaufstellung des Krankenhauses</t>
  </si>
  <si>
    <t>K2 Kostenaufstellung der Fachabteilung</t>
  </si>
  <si>
    <t>P1 Personal des Krankenhauses</t>
  </si>
  <si>
    <t>P2 Personal der Fachabteilung</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</si>
</sst>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 #,##0.00\ &quot;€&quot;_-;\-* #,##0.00\ &quot;€&quot;_-;_-* &quot;-&quot;??\ &quot;€&quot;_-;_-@_-"/>
    <numFmt numFmtId="43" formatCode="_-* #,##0.00\ _€_-;\-* #,##0.00\ _€_-;_-* &quot;-&quot;??\ _€_-;_-@_-"/>
    <numFmt numFmtId="164" formatCode="00000"/>
    <numFmt numFmtId="165" formatCode="0.000"/>
    <numFmt numFmtId="166" formatCode="#,##0.0000"/>
    <numFmt numFmtId="167" formatCode="#,##0.00\ &quot;€&quot;"/>
    <numFmt numFmtId="168" formatCode="0.0%"/>
    <numFmt numFmtId="169" formatCode="#,##0.00\ \€"/>
    <numFmt numFmtId="170" formatCode="0.0000"/>
  </numFmts>
  <fonts count="50"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2"/>
      <name val="Arial"/>
      <family val="2"/>
    </font>
    <font>
      <sz val="11"/>
      <name val="Arial"/>
      <family val="2"/>
    </font>
    <font>
      <sz val="13"/>
      <name val="Arial"/>
      <family val="2"/>
    </font>
    <font>
      <b/>
      <sz val="12"/>
      <name val="Arial"/>
      <family val="2"/>
    </font>
    <font>
      <vertAlign val="superscript"/>
      <sz val="12"/>
      <name val="Arial"/>
      <family val="2"/>
    </font>
    <font>
      <vertAlign val="superscript"/>
      <sz val="11"/>
      <name val="Arial"/>
      <family val="2"/>
    </font>
    <font>
      <b/>
      <sz val="28"/>
      <name val="Arial"/>
      <family val="2"/>
    </font>
    <font>
      <b/>
      <sz val="28"/>
      <color rgb="FFFF0000"/>
      <name val="Arial"/>
      <family val="2"/>
    </font>
    <font>
      <i/>
      <sz val="12"/>
      <name val="Arial"/>
      <family val="2"/>
    </font>
    <font>
      <sz val="11"/>
      <color theme="1"/>
      <name val="Arial"/>
      <family val="2"/>
    </font>
    <font>
      <b/>
      <vertAlign val="superscript"/>
      <sz val="12"/>
      <name val="Arial"/>
      <family val="2"/>
    </font>
    <font>
      <sz val="10"/>
      <name val="Arial"/>
      <family val="2"/>
    </font>
    <font>
      <vertAlign val="superscript"/>
      <sz val="10"/>
      <name val="Arial"/>
      <family val="2"/>
    </font>
    <font>
      <u/>
      <sz val="11"/>
      <name val="Arial"/>
      <family val="2"/>
    </font>
    <font>
      <vertAlign val="superscript"/>
      <sz val="11"/>
      <color theme="1"/>
      <name val="Arial"/>
      <family val="2"/>
    </font>
    <font>
      <b/>
      <sz val="11"/>
      <name val="Arial"/>
      <family val="2"/>
    </font>
    <font>
      <b/>
      <vertAlign val="superscript"/>
      <sz val="11"/>
      <name val="Arial"/>
      <family val="2"/>
    </font>
    <font>
      <sz val="10"/>
      <color theme="1"/>
      <name val="Arial"/>
      <family val="2"/>
    </font>
    <font>
      <b/>
      <sz val="14"/>
      <color theme="1"/>
      <name val="Arial"/>
      <family val="2"/>
    </font>
    <font>
      <sz val="13"/>
      <color theme="1"/>
      <name val="Arial"/>
      <family val="2"/>
    </font>
    <font>
      <vertAlign val="superscript"/>
      <sz val="11"/>
      <color indexed="8"/>
      <name val="Arial"/>
      <family val="2"/>
    </font>
    <font>
      <b/>
      <sz val="11"/>
      <color theme="1"/>
      <name val="Arial"/>
      <family val="2"/>
    </font>
    <font>
      <b/>
      <sz val="13"/>
      <name val="Arial"/>
      <family val="2"/>
    </font>
    <font>
      <b/>
      <sz val="13"/>
      <color theme="1"/>
      <name val="Arial"/>
      <family val="2"/>
    </font>
    <font>
      <b/>
      <sz val="11"/>
      <color rgb="FFFF0000"/>
      <name val="Arial"/>
      <family val="2"/>
    </font>
    <font>
      <sz val="12"/>
      <color theme="1"/>
      <name val="Arial"/>
      <family val="2"/>
    </font>
    <font>
      <b/>
      <sz val="12"/>
      <color indexed="8"/>
      <name val="Arial"/>
      <family val="2"/>
    </font>
    <font>
      <sz val="12"/>
      <color indexed="8"/>
      <name val="Arial"/>
      <family val="2"/>
    </font>
    <font>
      <sz val="36"/>
      <color indexed="8"/>
      <name val="Arial"/>
      <family val="2"/>
    </font>
    <font>
      <sz val="10"/>
      <color indexed="8"/>
      <name val="Arial"/>
      <family val="2"/>
    </font>
    <font>
      <u/>
      <sz val="11"/>
      <color indexed="12"/>
      <name val="Arial"/>
      <family val="2"/>
    </font>
    <font>
      <sz val="11"/>
      <color indexed="8"/>
      <name val="Arial"/>
      <family val="2"/>
    </font>
    <font>
      <sz val="11"/>
      <color theme="0"/>
      <name val="Calibri"/>
      <family val="2"/>
      <scheme val="minor"/>
    </font>
    <font>
      <sz val="11"/>
      <color rgb="FF000000"/>
      <name val="Arial"/>
      <family val="2"/>
    </font>
    <font>
      <b/>
      <sz val="10"/>
      <name val="Arial"/>
      <family val="2"/>
    </font>
    <font>
      <b/>
      <sz val="8"/>
      <name val="Arial"/>
      <family val="2"/>
    </font>
    <font>
      <sz val="11"/>
      <color indexed="8"/>
      <name val="Calibri"/>
      <family val="2"/>
    </font>
    <font>
      <sz val="11"/>
      <color indexed="9"/>
      <name val="Calibri"/>
      <family val="2"/>
    </font>
    <font>
      <b/>
      <vertAlign val="subscript"/>
      <sz val="10"/>
      <name val="Arial"/>
      <family val="2"/>
    </font>
    <font>
      <sz val="10"/>
      <color indexed="11"/>
      <name val="Arial"/>
      <family val="2"/>
    </font>
    <font>
      <sz val="9"/>
      <name val="Arial"/>
      <family val="2"/>
    </font>
    <font>
      <sz val="14"/>
      <name val="Arial"/>
      <family val="2"/>
    </font>
    <font>
      <i/>
      <sz val="10"/>
      <color rgb="FFFF0000"/>
      <name val="Arial"/>
      <family val="2"/>
    </font>
    <font>
      <sz val="8"/>
      <name val="Arial"/>
      <family val="2"/>
    </font>
    <font>
      <sz val="11"/>
      <color indexed="12"/>
      <name val="Arial"/>
      <family val="2"/>
    </font>
    <font>
      <b/>
      <vertAlign val="superscript"/>
      <sz val="13"/>
      <color theme="1"/>
      <name val="Arial"/>
      <family val="2"/>
    </font>
  </fonts>
  <fills count="29">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rgb="FFFFFF99"/>
        <bgColor indexed="64"/>
      </patternFill>
    </fill>
    <fill>
      <patternFill patternType="solid">
        <fgColor rgb="FFCCFFFF"/>
        <bgColor indexed="64"/>
      </patternFill>
    </fill>
    <fill>
      <patternFill patternType="solid">
        <fgColor theme="4" tint="0.59996337778862885"/>
        <bgColor indexed="64"/>
      </patternFill>
    </fill>
    <fill>
      <patternFill patternType="solid">
        <fgColor theme="9"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7" tint="0.59996337778862885"/>
        <bgColor indexed="64"/>
      </patternFill>
    </fill>
    <fill>
      <patternFill patternType="solid">
        <fgColor rgb="FFFCD5B4"/>
        <bgColor indexed="64"/>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auto="1"/>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top style="medium">
        <color indexed="64"/>
      </top>
      <bottom/>
      <diagonal/>
    </border>
    <border>
      <left/>
      <right/>
      <top style="thin">
        <color indexed="64"/>
      </top>
      <bottom/>
      <diagonal/>
    </border>
    <border>
      <left style="thin">
        <color indexed="64"/>
      </left>
      <right style="thin">
        <color auto="1"/>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rgb="FF000000"/>
      </bottom>
      <diagonal/>
    </border>
    <border>
      <left style="thin">
        <color indexed="64"/>
      </left>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diagonal/>
    </border>
    <border>
      <left style="thin">
        <color indexed="64"/>
      </left>
      <right/>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45">
    <xf numFmtId="0" fontId="0" fillId="0" borderId="0"/>
    <xf numFmtId="0" fontId="3" fillId="0" borderId="0"/>
    <xf numFmtId="0" fontId="3" fillId="0" borderId="0"/>
    <xf numFmtId="0" fontId="2" fillId="0" borderId="0"/>
    <xf numFmtId="0" fontId="15" fillId="0" borderId="0"/>
    <xf numFmtId="0" fontId="13" fillId="0" borderId="0"/>
    <xf numFmtId="0" fontId="1" fillId="0" borderId="0"/>
    <xf numFmtId="0" fontId="1" fillId="0" borderId="0"/>
    <xf numFmtId="44" fontId="13" fillId="0" borderId="0" applyFont="0" applyFill="0" applyBorder="0" applyAlignment="0" applyProtection="0"/>
    <xf numFmtId="0" fontId="13" fillId="0" borderId="0"/>
    <xf numFmtId="0" fontId="34" fillId="0" borderId="0" applyNumberFormat="0" applyFill="0" applyBorder="0" applyAlignment="0" applyProtection="0">
      <alignment vertical="top"/>
      <protection locked="0"/>
    </xf>
    <xf numFmtId="0" fontId="15" fillId="0" borderId="0"/>
    <xf numFmtId="0" fontId="15" fillId="0" borderId="0"/>
    <xf numFmtId="0" fontId="40"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18" borderId="0" applyNumberFormat="0" applyBorder="0" applyAlignment="0" applyProtection="0"/>
    <xf numFmtId="0" fontId="40" fillId="21" borderId="0" applyNumberFormat="0" applyBorder="0" applyAlignment="0" applyProtection="0"/>
    <xf numFmtId="0" fontId="40" fillId="24" borderId="0" applyNumberFormat="0" applyBorder="0" applyAlignment="0" applyProtection="0"/>
    <xf numFmtId="0" fontId="41" fillId="25" borderId="0" applyNumberFormat="0" applyBorder="0" applyAlignment="0" applyProtection="0"/>
    <xf numFmtId="0" fontId="41" fillId="22" borderId="0" applyNumberFormat="0" applyBorder="0" applyAlignment="0" applyProtection="0"/>
    <xf numFmtId="0" fontId="41" fillId="23" borderId="0" applyNumberFormat="0" applyBorder="0" applyAlignment="0" applyProtection="0"/>
    <xf numFmtId="0" fontId="41" fillId="26" borderId="0" applyNumberFormat="0" applyBorder="0" applyAlignment="0" applyProtection="0"/>
    <xf numFmtId="0" fontId="41" fillId="27" borderId="0" applyNumberFormat="0" applyBorder="0" applyAlignment="0" applyProtection="0"/>
    <xf numFmtId="0" fontId="41" fillId="28" borderId="0" applyNumberFormat="0" applyBorder="0" applyAlignment="0" applyProtection="0"/>
    <xf numFmtId="44" fontId="15" fillId="0" borderId="0" applyFont="0" applyFill="0" applyBorder="0" applyAlignment="0" applyProtection="0"/>
    <xf numFmtId="44" fontId="15" fillId="0" borderId="0" applyFont="0" applyFill="0" applyBorder="0" applyAlignment="0" applyProtection="0"/>
    <xf numFmtId="9" fontId="4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0" fillId="0" borderId="0"/>
    <xf numFmtId="0" fontId="40" fillId="0" borderId="0"/>
    <xf numFmtId="0" fontId="1" fillId="0" borderId="0"/>
    <xf numFmtId="0" fontId="1" fillId="0" borderId="0"/>
    <xf numFmtId="0" fontId="1" fillId="0" borderId="0"/>
    <xf numFmtId="0" fontId="15" fillId="0" borderId="0"/>
    <xf numFmtId="9" fontId="13" fillId="0" borderId="0" applyFont="0" applyFill="0" applyBorder="0" applyAlignment="0" applyProtection="0"/>
    <xf numFmtId="43" fontId="13" fillId="0" borderId="0" applyFont="0" applyFill="0" applyBorder="0" applyAlignment="0" applyProtection="0"/>
  </cellStyleXfs>
  <cellXfs count="718">
    <xf numFmtId="0" fontId="0" fillId="0" borderId="0" xfId="0"/>
    <xf numFmtId="0" fontId="5" fillId="0" borderId="0" xfId="0" applyFont="1"/>
    <xf numFmtId="0" fontId="5" fillId="0" borderId="0" xfId="0" applyFont="1" applyAlignment="1"/>
    <xf numFmtId="0" fontId="4" fillId="0" borderId="0" xfId="0" applyFont="1" applyAlignment="1">
      <alignment vertical="center"/>
    </xf>
    <xf numFmtId="49" fontId="5" fillId="0" borderId="0" xfId="0" applyNumberFormat="1" applyFont="1"/>
    <xf numFmtId="49" fontId="10" fillId="0" borderId="0" xfId="0" applyNumberFormat="1" applyFont="1" applyAlignment="1">
      <alignment vertical="center" wrapText="1"/>
    </xf>
    <xf numFmtId="49" fontId="11" fillId="0" borderId="0" xfId="0" applyNumberFormat="1" applyFont="1" applyAlignment="1">
      <alignment vertical="center" wrapText="1"/>
    </xf>
    <xf numFmtId="0" fontId="4" fillId="0" borderId="0" xfId="0" quotePrefix="1" applyFont="1" applyBorder="1" applyAlignment="1">
      <alignment vertical="center"/>
    </xf>
    <xf numFmtId="49" fontId="4" fillId="0" borderId="7" xfId="0" quotePrefix="1" applyNumberFormat="1" applyFont="1" applyBorder="1" applyAlignment="1">
      <alignment vertical="center"/>
    </xf>
    <xf numFmtId="164" fontId="4" fillId="0" borderId="7" xfId="0" quotePrefix="1" applyNumberFormat="1" applyFont="1" applyBorder="1" applyAlignment="1">
      <alignment vertical="center"/>
    </xf>
    <xf numFmtId="49" fontId="7" fillId="0" borderId="9" xfId="0" quotePrefix="1" applyNumberFormat="1" applyFont="1" applyBorder="1" applyAlignment="1">
      <alignment vertical="center"/>
    </xf>
    <xf numFmtId="49" fontId="7" fillId="0" borderId="9" xfId="0" applyNumberFormat="1" applyFont="1" applyBorder="1" applyAlignment="1">
      <alignment vertical="center"/>
    </xf>
    <xf numFmtId="0" fontId="7" fillId="0" borderId="8" xfId="0" quotePrefix="1" applyFont="1" applyBorder="1" applyAlignment="1">
      <alignment vertical="center"/>
    </xf>
    <xf numFmtId="0" fontId="4" fillId="0" borderId="10" xfId="0" applyFont="1" applyBorder="1" applyAlignment="1">
      <alignment vertical="center"/>
    </xf>
    <xf numFmtId="49" fontId="7" fillId="0" borderId="14" xfId="0" applyNumberFormat="1" applyFont="1" applyBorder="1" applyAlignment="1">
      <alignment vertical="center"/>
    </xf>
    <xf numFmtId="0" fontId="6" fillId="0" borderId="0" xfId="0" applyFont="1" applyAlignment="1">
      <alignment horizontal="left" vertical="top" wrapText="1"/>
    </xf>
    <xf numFmtId="0" fontId="4" fillId="0" borderId="0" xfId="0" applyFont="1" applyFill="1" applyBorder="1" applyAlignment="1">
      <alignment horizontal="center"/>
    </xf>
    <xf numFmtId="0" fontId="12" fillId="0" borderId="0" xfId="0" quotePrefix="1" applyFont="1" applyFill="1" applyBorder="1" applyAlignment="1">
      <alignment vertical="center"/>
    </xf>
    <xf numFmtId="0" fontId="4" fillId="0" borderId="0" xfId="0" applyFont="1" applyFill="1" applyBorder="1" applyAlignment="1">
      <alignment vertical="center"/>
    </xf>
    <xf numFmtId="0" fontId="5" fillId="0" borderId="0" xfId="0" applyFont="1" applyFill="1"/>
    <xf numFmtId="2" fontId="15" fillId="0" borderId="0" xfId="4" applyNumberFormat="1" applyFont="1"/>
    <xf numFmtId="0" fontId="15" fillId="0" borderId="0" xfId="4" applyFont="1"/>
    <xf numFmtId="1" fontId="15" fillId="0" borderId="0" xfId="4" applyNumberFormat="1" applyFont="1"/>
    <xf numFmtId="1" fontId="15" fillId="0" borderId="0" xfId="4" applyNumberFormat="1" applyFont="1" applyAlignment="1">
      <alignment horizontal="center"/>
    </xf>
    <xf numFmtId="1" fontId="15" fillId="0" borderId="0" xfId="4" applyNumberFormat="1" applyFont="1" applyAlignment="1">
      <alignment horizontal="left"/>
    </xf>
    <xf numFmtId="0" fontId="9" fillId="0" borderId="0" xfId="5" applyFont="1" applyBorder="1"/>
    <xf numFmtId="0" fontId="15" fillId="3" borderId="0" xfId="4" applyFont="1" applyFill="1"/>
    <xf numFmtId="0" fontId="5" fillId="0" borderId="0" xfId="5" applyFont="1"/>
    <xf numFmtId="0" fontId="5" fillId="0" borderId="0" xfId="5" applyFont="1" applyAlignment="1"/>
    <xf numFmtId="0" fontId="4" fillId="0" borderId="0" xfId="5" applyFont="1" applyAlignment="1">
      <alignment vertical="center"/>
    </xf>
    <xf numFmtId="49" fontId="5" fillId="0" borderId="0" xfId="5" applyNumberFormat="1" applyFont="1"/>
    <xf numFmtId="0" fontId="13" fillId="0" borderId="0" xfId="5"/>
    <xf numFmtId="49" fontId="17" fillId="0" borderId="0" xfId="5" applyNumberFormat="1" applyFont="1"/>
    <xf numFmtId="49" fontId="5" fillId="0" borderId="0" xfId="5" applyNumberFormat="1" applyFont="1" applyFill="1" applyAlignment="1"/>
    <xf numFmtId="0" fontId="0" fillId="0" borderId="0" xfId="5" applyFont="1"/>
    <xf numFmtId="0" fontId="18" fillId="0" borderId="0" xfId="5" applyFont="1"/>
    <xf numFmtId="2" fontId="15" fillId="3" borderId="0" xfId="4" applyNumberFormat="1" applyFont="1" applyFill="1"/>
    <xf numFmtId="49" fontId="17" fillId="0" borderId="0" xfId="5" applyNumberFormat="1" applyFont="1" applyFill="1"/>
    <xf numFmtId="0" fontId="1" fillId="0" borderId="0" xfId="6" applyAlignment="1">
      <alignment wrapText="1"/>
    </xf>
    <xf numFmtId="0" fontId="22" fillId="0" borderId="0" xfId="6" applyFont="1"/>
    <xf numFmtId="0" fontId="1" fillId="0" borderId="0" xfId="6"/>
    <xf numFmtId="0" fontId="13" fillId="0" borderId="0" xfId="5" applyBorder="1"/>
    <xf numFmtId="0" fontId="13" fillId="0" borderId="0" xfId="5" applyFill="1"/>
    <xf numFmtId="0" fontId="23" fillId="0" borderId="0" xfId="5" applyFont="1" applyFill="1"/>
    <xf numFmtId="0" fontId="13" fillId="0" borderId="1" xfId="5" applyBorder="1" applyAlignment="1">
      <alignment horizontal="center"/>
    </xf>
    <xf numFmtId="0" fontId="13" fillId="0" borderId="1" xfId="5" applyFill="1" applyBorder="1" applyAlignment="1">
      <alignment horizontal="center"/>
    </xf>
    <xf numFmtId="0" fontId="13" fillId="0" borderId="0" xfId="5" applyAlignment="1">
      <alignment horizontal="left" vertical="top"/>
    </xf>
    <xf numFmtId="0" fontId="13" fillId="0" borderId="0" xfId="5" applyAlignment="1">
      <alignment vertical="top"/>
    </xf>
    <xf numFmtId="0" fontId="13" fillId="0" borderId="0" xfId="5" applyBorder="1" applyAlignment="1">
      <alignment horizontal="center"/>
    </xf>
    <xf numFmtId="0" fontId="13" fillId="0" borderId="1" xfId="5" applyBorder="1" applyAlignment="1">
      <alignment horizontal="center" vertical="center" wrapText="1"/>
    </xf>
    <xf numFmtId="0" fontId="13" fillId="0" borderId="0" xfId="5" applyAlignment="1">
      <alignment horizontal="center" vertical="center"/>
    </xf>
    <xf numFmtId="0" fontId="13" fillId="0" borderId="0" xfId="5" applyAlignment="1">
      <alignment horizontal="left"/>
    </xf>
    <xf numFmtId="0" fontId="13" fillId="0" borderId="16" xfId="5" applyBorder="1" applyAlignment="1">
      <alignment horizontal="center"/>
    </xf>
    <xf numFmtId="0" fontId="13" fillId="3" borderId="1" xfId="5" applyFill="1" applyBorder="1" applyAlignment="1">
      <alignment horizontal="center" vertical="center" wrapText="1"/>
    </xf>
    <xf numFmtId="0" fontId="13" fillId="0" borderId="0" xfId="5" applyAlignment="1">
      <alignment wrapText="1"/>
    </xf>
    <xf numFmtId="0" fontId="13" fillId="0" borderId="2" xfId="5" applyBorder="1" applyAlignment="1">
      <alignment horizontal="center"/>
    </xf>
    <xf numFmtId="0" fontId="16" fillId="0" borderId="0" xfId="5" applyFont="1" applyAlignment="1">
      <alignment vertical="top"/>
    </xf>
    <xf numFmtId="0" fontId="27" fillId="3" borderId="0" xfId="5" applyFont="1" applyFill="1"/>
    <xf numFmtId="0" fontId="27" fillId="0" borderId="0" xfId="5" applyFont="1"/>
    <xf numFmtId="0" fontId="7" fillId="0" borderId="0" xfId="0" applyFont="1"/>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4" fillId="0" borderId="25" xfId="0" applyFont="1" applyBorder="1" applyAlignment="1">
      <alignment horizontal="center"/>
    </xf>
    <xf numFmtId="0" fontId="4" fillId="0" borderId="18" xfId="0" applyFont="1" applyBorder="1" applyAlignment="1">
      <alignment vertical="center"/>
    </xf>
    <xf numFmtId="0" fontId="4" fillId="0" borderId="25" xfId="0" applyFont="1" applyBorder="1" applyAlignment="1">
      <alignment horizontal="center" vertical="center"/>
    </xf>
    <xf numFmtId="49" fontId="4" fillId="0" borderId="18" xfId="0" quotePrefix="1" applyNumberFormat="1" applyFont="1" applyBorder="1" applyAlignment="1">
      <alignment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7" xfId="0" quotePrefix="1" applyFont="1" applyBorder="1" applyAlignment="1">
      <alignment vertical="center"/>
    </xf>
    <xf numFmtId="0" fontId="13" fillId="0" borderId="0" xfId="5"/>
    <xf numFmtId="0" fontId="13" fillId="0" borderId="0" xfId="5"/>
    <xf numFmtId="0" fontId="26" fillId="0" borderId="0" xfId="5" applyFont="1" applyAlignment="1">
      <alignment vertical="top" wrapText="1"/>
    </xf>
    <xf numFmtId="0" fontId="4" fillId="0" borderId="0" xfId="0" applyFont="1" applyBorder="1" applyAlignment="1">
      <alignment vertical="center"/>
    </xf>
    <xf numFmtId="0" fontId="4" fillId="0" borderId="0" xfId="0" applyFont="1" applyBorder="1" applyAlignment="1">
      <alignment vertical="center" wrapText="1"/>
    </xf>
    <xf numFmtId="0" fontId="6" fillId="0" borderId="0" xfId="0" applyFont="1" applyAlignment="1">
      <alignment horizontal="left" vertical="center" wrapText="1"/>
    </xf>
    <xf numFmtId="0" fontId="5" fillId="0" borderId="0" xfId="0" applyFont="1" applyAlignment="1">
      <alignment vertical="center"/>
    </xf>
    <xf numFmtId="0" fontId="5" fillId="0" borderId="17" xfId="5" applyFont="1" applyBorder="1" applyAlignment="1">
      <alignment horizontal="center" vertical="center"/>
    </xf>
    <xf numFmtId="0" fontId="5" fillId="0" borderId="20" xfId="5" applyFont="1" applyBorder="1" applyAlignment="1">
      <alignment horizontal="center" vertical="center"/>
    </xf>
    <xf numFmtId="0" fontId="5" fillId="0" borderId="0" xfId="0" applyFont="1" applyAlignment="1">
      <alignment horizontal="center" vertical="center"/>
    </xf>
    <xf numFmtId="0" fontId="5" fillId="0" borderId="0" xfId="0" applyFont="1" applyBorder="1" applyAlignment="1">
      <alignment horizontal="center" vertical="center"/>
    </xf>
    <xf numFmtId="0" fontId="5" fillId="0" borderId="25" xfId="0" applyFont="1" applyBorder="1" applyAlignment="1">
      <alignment horizontal="center" vertical="center"/>
    </xf>
    <xf numFmtId="0" fontId="5" fillId="0" borderId="8" xfId="0" applyFont="1" applyBorder="1" applyAlignment="1">
      <alignment horizontal="center" vertical="center"/>
    </xf>
    <xf numFmtId="0" fontId="5" fillId="0" borderId="23" xfId="0" applyFont="1" applyBorder="1" applyAlignment="1">
      <alignment horizontal="center" vertical="center"/>
    </xf>
    <xf numFmtId="0" fontId="19" fillId="0" borderId="0" xfId="4" applyFont="1" applyBorder="1" applyAlignment="1">
      <alignment horizontal="left" wrapText="1"/>
    </xf>
    <xf numFmtId="1" fontId="5" fillId="0" borderId="0" xfId="4" applyNumberFormat="1" applyFont="1" applyAlignment="1">
      <alignment horizontal="center"/>
    </xf>
    <xf numFmtId="1" fontId="5" fillId="0" borderId="0" xfId="4" applyNumberFormat="1" applyFont="1" applyAlignment="1">
      <alignment horizontal="left"/>
    </xf>
    <xf numFmtId="1" fontId="5" fillId="0" borderId="0" xfId="4" applyNumberFormat="1" applyFont="1"/>
    <xf numFmtId="0" fontId="5" fillId="0" borderId="0" xfId="4" applyFont="1"/>
    <xf numFmtId="0" fontId="5" fillId="3" borderId="0" xfId="4" applyFont="1" applyFill="1"/>
    <xf numFmtId="0" fontId="5" fillId="0" borderId="8" xfId="4" applyFont="1" applyBorder="1" applyAlignment="1">
      <alignment vertical="center"/>
    </xf>
    <xf numFmtId="49" fontId="5" fillId="0" borderId="31" xfId="4" applyNumberFormat="1" applyFont="1" applyBorder="1" applyAlignment="1">
      <alignment horizontal="center" vertical="center"/>
    </xf>
    <xf numFmtId="49" fontId="5" fillId="0" borderId="32" xfId="4" applyNumberFormat="1" applyFont="1" applyBorder="1" applyAlignment="1">
      <alignment horizontal="center" vertical="center"/>
    </xf>
    <xf numFmtId="49" fontId="5" fillId="0" borderId="33" xfId="4" applyNumberFormat="1" applyFont="1" applyBorder="1" applyAlignment="1">
      <alignment horizontal="center" vertical="center"/>
    </xf>
    <xf numFmtId="0" fontId="19" fillId="0" borderId="0" xfId="4" applyFont="1" applyBorder="1" applyAlignment="1">
      <alignment horizontal="left" vertical="center"/>
    </xf>
    <xf numFmtId="0" fontId="5" fillId="0" borderId="12" xfId="4" applyFont="1" applyFill="1" applyBorder="1" applyAlignment="1">
      <alignment vertical="center"/>
    </xf>
    <xf numFmtId="0" fontId="5" fillId="0" borderId="6" xfId="4" applyFont="1" applyFill="1" applyBorder="1" applyAlignment="1">
      <alignment vertical="center"/>
    </xf>
    <xf numFmtId="0" fontId="5" fillId="0" borderId="3" xfId="4" applyFont="1" applyBorder="1" applyAlignment="1">
      <alignment vertical="center"/>
    </xf>
    <xf numFmtId="0" fontId="5" fillId="0" borderId="8"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0" xfId="5" applyFont="1" applyFill="1" applyAlignment="1"/>
    <xf numFmtId="0" fontId="5" fillId="0" borderId="0" xfId="5" applyFont="1" applyFill="1"/>
    <xf numFmtId="0" fontId="19" fillId="0" borderId="0" xfId="4" applyFont="1" applyFill="1" applyBorder="1" applyAlignment="1">
      <alignment horizontal="left" vertical="center"/>
    </xf>
    <xf numFmtId="0" fontId="19" fillId="0" borderId="0" xfId="4" applyFont="1" applyFill="1" applyBorder="1" applyAlignment="1">
      <alignment horizontal="left" wrapText="1"/>
    </xf>
    <xf numFmtId="1" fontId="5" fillId="0" borderId="0" xfId="4" applyNumberFormat="1" applyFont="1" applyFill="1" applyBorder="1" applyAlignment="1">
      <alignment horizontal="center"/>
    </xf>
    <xf numFmtId="1" fontId="5" fillId="0" borderId="0" xfId="4" applyNumberFormat="1" applyFont="1" applyFill="1" applyAlignment="1">
      <alignment horizontal="center"/>
    </xf>
    <xf numFmtId="0" fontId="15" fillId="0" borderId="0" xfId="4" applyFont="1" applyFill="1"/>
    <xf numFmtId="2" fontId="15" fillId="0" borderId="0" xfId="4" applyNumberFormat="1" applyFont="1" applyFill="1"/>
    <xf numFmtId="49" fontId="5" fillId="0" borderId="31" xfId="4" applyNumberFormat="1" applyFont="1" applyFill="1" applyBorder="1" applyAlignment="1">
      <alignment horizontal="center" vertical="center"/>
    </xf>
    <xf numFmtId="49" fontId="5" fillId="0" borderId="32" xfId="4" applyNumberFormat="1" applyFont="1" applyFill="1" applyBorder="1" applyAlignment="1">
      <alignment horizontal="center" vertical="center"/>
    </xf>
    <xf numFmtId="49" fontId="5" fillId="0" borderId="35" xfId="4" applyNumberFormat="1" applyFont="1" applyFill="1" applyBorder="1" applyAlignment="1">
      <alignment horizontal="center" vertical="center"/>
    </xf>
    <xf numFmtId="0" fontId="5" fillId="0" borderId="3" xfId="4" applyFont="1" applyFill="1" applyBorder="1" applyAlignment="1">
      <alignment vertical="center"/>
    </xf>
    <xf numFmtId="49" fontId="19" fillId="0" borderId="34" xfId="4" applyNumberFormat="1" applyFont="1" applyFill="1" applyBorder="1" applyAlignment="1">
      <alignment horizontal="center" vertical="center"/>
    </xf>
    <xf numFmtId="49" fontId="19" fillId="0" borderId="0" xfId="4" applyNumberFormat="1" applyFont="1" applyFill="1" applyBorder="1" applyAlignment="1">
      <alignment horizontal="center" vertical="center"/>
    </xf>
    <xf numFmtId="0" fontId="19" fillId="0" borderId="0" xfId="4" applyFont="1" applyFill="1" applyBorder="1"/>
    <xf numFmtId="0" fontId="13" fillId="0" borderId="0" xfId="5" applyFont="1" applyFill="1" applyBorder="1"/>
    <xf numFmtId="2" fontId="5" fillId="0" borderId="0" xfId="4" applyNumberFormat="1" applyFont="1" applyFill="1" applyBorder="1"/>
    <xf numFmtId="0" fontId="5" fillId="0" borderId="3" xfId="4" applyFont="1" applyFill="1" applyBorder="1" applyAlignment="1">
      <alignment horizontal="left" vertical="center"/>
    </xf>
    <xf numFmtId="0" fontId="26" fillId="0" borderId="0" xfId="0" applyFont="1" applyAlignment="1">
      <alignment vertical="center"/>
    </xf>
    <xf numFmtId="0" fontId="25" fillId="0" borderId="0" xfId="0" applyFont="1" applyAlignment="1">
      <alignment vertical="center"/>
    </xf>
    <xf numFmtId="0" fontId="6" fillId="0" borderId="0" xfId="0" applyFont="1" applyAlignment="1">
      <alignment horizontal="left" vertical="top"/>
    </xf>
    <xf numFmtId="0" fontId="19" fillId="0" borderId="0" xfId="0" applyFont="1" applyAlignment="1">
      <alignment horizontal="left" vertical="center"/>
    </xf>
    <xf numFmtId="0" fontId="27" fillId="0" borderId="0" xfId="5" applyFont="1" applyAlignment="1">
      <alignment vertical="center"/>
    </xf>
    <xf numFmtId="0" fontId="23" fillId="0" borderId="0" xfId="5" applyFont="1" applyAlignment="1">
      <alignment vertical="center"/>
    </xf>
    <xf numFmtId="0" fontId="13" fillId="0" borderId="0" xfId="5" applyAlignment="1">
      <alignment vertical="center"/>
    </xf>
    <xf numFmtId="0" fontId="13" fillId="0" borderId="4" xfId="5" applyBorder="1" applyAlignment="1">
      <alignment horizontal="center" vertical="center" wrapText="1"/>
    </xf>
    <xf numFmtId="0" fontId="13" fillId="0" borderId="1" xfId="5" applyBorder="1" applyAlignment="1">
      <alignment horizontal="center" vertical="center" wrapText="1"/>
    </xf>
    <xf numFmtId="0" fontId="0" fillId="0" borderId="0" xfId="0" applyAlignment="1">
      <alignment vertical="top" wrapText="1"/>
    </xf>
    <xf numFmtId="0" fontId="6" fillId="0" borderId="0" xfId="0" applyFont="1" applyFill="1" applyAlignment="1">
      <alignment horizontal="left" vertical="center" wrapText="1"/>
    </xf>
    <xf numFmtId="0" fontId="0" fillId="0" borderId="1" xfId="5" applyFont="1" applyBorder="1" applyAlignment="1">
      <alignment horizontal="center" vertical="center" wrapText="1"/>
    </xf>
    <xf numFmtId="164" fontId="4" fillId="0" borderId="7" xfId="0" quotePrefix="1" applyNumberFormat="1" applyFont="1" applyFill="1" applyBorder="1" applyAlignment="1">
      <alignment vertical="center"/>
    </xf>
    <xf numFmtId="49" fontId="7" fillId="0" borderId="9" xfId="0" quotePrefix="1" applyNumberFormat="1" applyFont="1" applyFill="1" applyBorder="1" applyAlignment="1">
      <alignment vertical="center"/>
    </xf>
    <xf numFmtId="0" fontId="4" fillId="0" borderId="12" xfId="0" applyFont="1" applyFill="1" applyBorder="1" applyAlignment="1">
      <alignment vertical="center"/>
    </xf>
    <xf numFmtId="0" fontId="4" fillId="0" borderId="0" xfId="0" quotePrefix="1" applyFont="1" applyFill="1" applyBorder="1" applyAlignment="1">
      <alignment vertical="center"/>
    </xf>
    <xf numFmtId="0" fontId="4" fillId="0" borderId="7" xfId="0" quotePrefix="1" applyFont="1" applyFill="1" applyBorder="1" applyAlignment="1">
      <alignment vertical="center" wrapText="1"/>
    </xf>
    <xf numFmtId="0" fontId="4" fillId="0" borderId="29" xfId="0" applyFont="1" applyFill="1" applyBorder="1" applyAlignment="1">
      <alignment vertical="center" wrapText="1"/>
    </xf>
    <xf numFmtId="0" fontId="9" fillId="0" borderId="0" xfId="0" applyFont="1" applyFill="1"/>
    <xf numFmtId="49" fontId="5" fillId="0" borderId="0" xfId="0" applyNumberFormat="1" applyFont="1" applyFill="1"/>
    <xf numFmtId="0" fontId="5" fillId="0" borderId="6" xfId="5" applyFont="1" applyFill="1" applyBorder="1" applyAlignment="1">
      <alignment horizontal="left" vertical="center"/>
    </xf>
    <xf numFmtId="0" fontId="19" fillId="0" borderId="12" xfId="5" applyFont="1" applyFill="1" applyBorder="1" applyAlignment="1">
      <alignment horizontal="left" vertical="center"/>
    </xf>
    <xf numFmtId="0" fontId="26" fillId="0" borderId="0" xfId="5" applyFont="1" applyFill="1" applyAlignment="1">
      <alignment vertical="top" wrapText="1"/>
    </xf>
    <xf numFmtId="0" fontId="18" fillId="0" borderId="0" xfId="5" applyFont="1" applyFill="1"/>
    <xf numFmtId="49" fontId="5" fillId="0" borderId="0" xfId="5" applyNumberFormat="1" applyFont="1" applyFill="1"/>
    <xf numFmtId="0" fontId="19" fillId="0" borderId="6" xfId="5" applyFont="1" applyFill="1" applyBorder="1" applyAlignment="1">
      <alignment horizontal="left" vertical="center"/>
    </xf>
    <xf numFmtId="49" fontId="5" fillId="0" borderId="0" xfId="0" applyNumberFormat="1" applyFont="1" applyFill="1" applyAlignment="1">
      <alignment horizontal="left"/>
    </xf>
    <xf numFmtId="0" fontId="9" fillId="0" borderId="0" xfId="0" applyFont="1" applyFill="1" applyAlignment="1">
      <alignment vertical="top"/>
    </xf>
    <xf numFmtId="49" fontId="5" fillId="0" borderId="0" xfId="0" applyNumberFormat="1" applyFont="1" applyFill="1" applyAlignment="1">
      <alignment horizontal="left" vertical="top" wrapText="1"/>
    </xf>
    <xf numFmtId="0" fontId="9" fillId="0" borderId="0" xfId="4" applyFont="1" applyFill="1" applyAlignment="1">
      <alignment vertical="top"/>
    </xf>
    <xf numFmtId="0" fontId="5" fillId="0" borderId="0" xfId="4" applyFont="1" applyFill="1" applyAlignment="1">
      <alignment vertical="top" wrapText="1"/>
    </xf>
    <xf numFmtId="49" fontId="5" fillId="0" borderId="0" xfId="0" applyNumberFormat="1" applyFont="1" applyFill="1" applyAlignment="1">
      <alignment vertical="top" wrapText="1"/>
    </xf>
    <xf numFmtId="0" fontId="0" fillId="0" borderId="1" xfId="5" applyFont="1" applyFill="1" applyBorder="1" applyAlignment="1">
      <alignment horizontal="center" vertical="center" wrapText="1"/>
    </xf>
    <xf numFmtId="0" fontId="0" fillId="0" borderId="1" xfId="5" applyFont="1" applyBorder="1" applyAlignment="1">
      <alignment horizontal="center" vertical="center"/>
    </xf>
    <xf numFmtId="0" fontId="0" fillId="3" borderId="1" xfId="5" applyFont="1" applyFill="1" applyBorder="1" applyAlignment="1">
      <alignment horizontal="center" vertical="center"/>
    </xf>
    <xf numFmtId="0" fontId="4" fillId="0" borderId="20" xfId="0" applyFont="1" applyBorder="1" applyAlignment="1">
      <alignment horizontal="center" vertical="top"/>
    </xf>
    <xf numFmtId="0" fontId="0" fillId="0" borderId="5" xfId="5" applyFont="1" applyBorder="1" applyAlignment="1">
      <alignment horizontal="center" vertical="center" wrapText="1"/>
    </xf>
    <xf numFmtId="0" fontId="13" fillId="0" borderId="0" xfId="5" applyBorder="1" applyAlignment="1">
      <alignment horizontal="center" vertical="center" wrapText="1"/>
    </xf>
    <xf numFmtId="0" fontId="13" fillId="0" borderId="5" xfId="5" applyBorder="1" applyAlignment="1">
      <alignment horizontal="center" vertical="center" wrapText="1"/>
    </xf>
    <xf numFmtId="0" fontId="25" fillId="0" borderId="0" xfId="0" applyFont="1" applyAlignment="1">
      <alignment vertical="center" wrapText="1"/>
    </xf>
    <xf numFmtId="0" fontId="26" fillId="0" borderId="0" xfId="0" applyFont="1" applyAlignment="1">
      <alignment horizontal="left" vertical="center"/>
    </xf>
    <xf numFmtId="49" fontId="5" fillId="0" borderId="0" xfId="0" applyNumberFormat="1" applyFont="1" applyFill="1" applyAlignment="1">
      <alignment vertical="top"/>
    </xf>
    <xf numFmtId="0" fontId="4" fillId="0" borderId="0" xfId="0" quotePrefix="1" applyFont="1" applyFill="1" applyBorder="1" applyAlignment="1">
      <alignment horizontal="left" vertical="center" wrapText="1" indent="1"/>
    </xf>
    <xf numFmtId="0" fontId="4" fillId="0" borderId="0" xfId="0" quotePrefix="1" applyFont="1" applyFill="1" applyBorder="1" applyAlignment="1">
      <alignment horizontal="left" vertical="center" indent="1"/>
    </xf>
    <xf numFmtId="0" fontId="28" fillId="0" borderId="0" xfId="5" applyFont="1"/>
    <xf numFmtId="0" fontId="0" fillId="0" borderId="0" xfId="0" applyFill="1"/>
    <xf numFmtId="0" fontId="26" fillId="0" borderId="0" xfId="0" applyFont="1" applyFill="1" applyAlignment="1">
      <alignment vertical="center"/>
    </xf>
    <xf numFmtId="0" fontId="25" fillId="0" borderId="0" xfId="0" applyFont="1" applyFill="1" applyAlignment="1">
      <alignment vertical="center"/>
    </xf>
    <xf numFmtId="0" fontId="6" fillId="0" borderId="0" xfId="0" applyFont="1" applyFill="1" applyAlignment="1">
      <alignment horizontal="left" vertical="top" wrapText="1"/>
    </xf>
    <xf numFmtId="0" fontId="5" fillId="0" borderId="0" xfId="0" applyFont="1" applyFill="1" applyAlignment="1">
      <alignment vertical="center"/>
    </xf>
    <xf numFmtId="0" fontId="4" fillId="0" borderId="18" xfId="0" applyFont="1" applyFill="1" applyBorder="1" applyAlignment="1">
      <alignment vertical="center"/>
    </xf>
    <xf numFmtId="0" fontId="4" fillId="0" borderId="13" xfId="0" applyFont="1" applyFill="1" applyBorder="1" applyAlignment="1">
      <alignment vertical="center"/>
    </xf>
    <xf numFmtId="49" fontId="4" fillId="0" borderId="10" xfId="0" applyNumberFormat="1" applyFont="1" applyFill="1" applyBorder="1" applyAlignment="1">
      <alignment vertical="center"/>
    </xf>
    <xf numFmtId="49" fontId="5" fillId="0" borderId="0" xfId="0" quotePrefix="1" applyNumberFormat="1" applyFont="1" applyFill="1" applyAlignment="1">
      <alignment horizontal="left" indent="1"/>
    </xf>
    <xf numFmtId="0" fontId="5" fillId="0" borderId="22" xfId="5" applyFont="1" applyBorder="1" applyAlignment="1">
      <alignment horizontal="center" vertical="center"/>
    </xf>
    <xf numFmtId="0" fontId="5" fillId="0" borderId="15" xfId="5" applyFont="1" applyFill="1" applyBorder="1" applyAlignment="1">
      <alignment horizontal="left" vertical="center"/>
    </xf>
    <xf numFmtId="0" fontId="5" fillId="0" borderId="20" xfId="5" applyFont="1" applyFill="1" applyBorder="1" applyAlignment="1">
      <alignment horizontal="center" vertical="center"/>
    </xf>
    <xf numFmtId="0" fontId="5" fillId="0" borderId="22" xfId="5" applyFont="1" applyFill="1" applyBorder="1" applyAlignment="1">
      <alignment horizontal="center" vertical="center"/>
    </xf>
    <xf numFmtId="0" fontId="0" fillId="2" borderId="1" xfId="5" applyFont="1" applyFill="1" applyBorder="1" applyAlignment="1">
      <alignment horizontal="center" vertical="center"/>
    </xf>
    <xf numFmtId="0" fontId="0" fillId="4" borderId="26" xfId="5" quotePrefix="1" applyFont="1" applyFill="1" applyBorder="1" applyAlignment="1">
      <alignment horizontal="center" vertical="center"/>
    </xf>
    <xf numFmtId="0" fontId="0" fillId="4" borderId="26" xfId="5" applyFont="1" applyFill="1" applyBorder="1" applyAlignment="1">
      <alignment horizontal="center" vertical="center"/>
    </xf>
    <xf numFmtId="0" fontId="0" fillId="4" borderId="23" xfId="5" applyFont="1" applyFill="1" applyBorder="1" applyAlignment="1">
      <alignment horizontal="center" vertical="center"/>
    </xf>
    <xf numFmtId="0" fontId="0" fillId="0" borderId="5" xfId="5" applyFont="1" applyBorder="1" applyAlignment="1">
      <alignment horizontal="center" vertical="center" wrapText="1"/>
    </xf>
    <xf numFmtId="0" fontId="19" fillId="0" borderId="8" xfId="4" applyFont="1" applyFill="1" applyBorder="1" applyAlignment="1">
      <alignment vertical="center"/>
    </xf>
    <xf numFmtId="0" fontId="25" fillId="0" borderId="0" xfId="0" applyFont="1" applyAlignment="1">
      <alignment horizontal="left" vertical="top" wrapText="1"/>
    </xf>
    <xf numFmtId="0" fontId="25" fillId="0" borderId="0" xfId="0" applyFont="1" applyAlignment="1">
      <alignment horizontal="left" vertical="center" wrapText="1"/>
    </xf>
    <xf numFmtId="0" fontId="4" fillId="0" borderId="0" xfId="0" applyFont="1" applyBorder="1" applyAlignment="1">
      <alignment horizontal="right" vertical="center" wrapText="1"/>
    </xf>
    <xf numFmtId="0" fontId="4" fillId="0" borderId="7" xfId="0" applyFont="1" applyBorder="1" applyAlignment="1">
      <alignment vertical="center"/>
    </xf>
    <xf numFmtId="0" fontId="0" fillId="0" borderId="7" xfId="0" applyBorder="1" applyAlignment="1">
      <alignment vertical="center"/>
    </xf>
    <xf numFmtId="0" fontId="5" fillId="0" borderId="18" xfId="4" applyFont="1" applyBorder="1" applyAlignment="1">
      <alignment vertical="center"/>
    </xf>
    <xf numFmtId="0" fontId="5" fillId="0" borderId="7" xfId="4" applyFont="1" applyBorder="1" applyAlignment="1">
      <alignment vertical="center"/>
    </xf>
    <xf numFmtId="0" fontId="5" fillId="0" borderId="7" xfId="4" applyFont="1" applyFill="1" applyBorder="1" applyAlignment="1">
      <alignment vertical="center"/>
    </xf>
    <xf numFmtId="0" fontId="5" fillId="0" borderId="42" xfId="4" applyFont="1" applyBorder="1" applyAlignment="1">
      <alignment vertical="center"/>
    </xf>
    <xf numFmtId="0" fontId="5" fillId="0" borderId="18" xfId="4" applyFont="1" applyFill="1" applyBorder="1" applyAlignment="1">
      <alignment vertical="center"/>
    </xf>
    <xf numFmtId="0" fontId="5" fillId="0" borderId="42" xfId="4" applyFont="1" applyFill="1" applyBorder="1" applyAlignment="1">
      <alignment vertical="center"/>
    </xf>
    <xf numFmtId="0" fontId="5" fillId="0" borderId="9" xfId="4" applyFont="1" applyBorder="1" applyAlignment="1">
      <alignment vertical="center"/>
    </xf>
    <xf numFmtId="0" fontId="5" fillId="0" borderId="26" xfId="0" applyFont="1" applyBorder="1" applyAlignment="1">
      <alignment horizontal="center" vertical="center"/>
    </xf>
    <xf numFmtId="0" fontId="5" fillId="0" borderId="38" xfId="0" applyFont="1" applyBorder="1" applyAlignment="1">
      <alignment horizontal="center" vertical="center"/>
    </xf>
    <xf numFmtId="0" fontId="5" fillId="0" borderId="9" xfId="0" applyFont="1" applyFill="1" applyBorder="1" applyAlignment="1">
      <alignment horizontal="center" vertical="center"/>
    </xf>
    <xf numFmtId="0" fontId="5" fillId="0" borderId="32" xfId="4" applyNumberFormat="1" applyFont="1" applyFill="1" applyBorder="1" applyAlignment="1">
      <alignment horizontal="center" vertical="center"/>
    </xf>
    <xf numFmtId="0" fontId="5" fillId="0" borderId="35" xfId="4" applyNumberFormat="1" applyFont="1" applyFill="1" applyBorder="1" applyAlignment="1">
      <alignment horizontal="center" vertical="center"/>
    </xf>
    <xf numFmtId="0" fontId="0" fillId="0" borderId="0" xfId="0" applyAlignment="1"/>
    <xf numFmtId="0" fontId="13" fillId="0" borderId="1" xfId="5" applyBorder="1" applyAlignment="1">
      <alignment horizontal="center" vertical="center"/>
    </xf>
    <xf numFmtId="0" fontId="0" fillId="0" borderId="5" xfId="5" applyFont="1" applyBorder="1" applyAlignment="1">
      <alignment horizontal="center" vertical="center" wrapText="1"/>
    </xf>
    <xf numFmtId="0" fontId="13" fillId="0" borderId="4" xfId="5" applyBorder="1" applyAlignment="1">
      <alignment horizontal="center" vertical="center" wrapText="1"/>
    </xf>
    <xf numFmtId="0" fontId="13" fillId="0" borderId="5" xfId="5" applyBorder="1" applyAlignment="1">
      <alignment horizontal="center" vertical="center" wrapText="1"/>
    </xf>
    <xf numFmtId="0" fontId="13" fillId="0" borderId="1" xfId="5" applyBorder="1" applyAlignment="1">
      <alignment horizontal="center" vertical="center" wrapText="1"/>
    </xf>
    <xf numFmtId="0" fontId="26" fillId="0" borderId="0" xfId="0" applyFont="1" applyAlignment="1">
      <alignment horizontal="left" vertical="top" wrapText="1"/>
    </xf>
    <xf numFmtId="0" fontId="25" fillId="0" borderId="0" xfId="0" applyFont="1" applyAlignment="1">
      <alignment horizontal="left" vertical="top" wrapText="1"/>
    </xf>
    <xf numFmtId="0" fontId="26" fillId="0" borderId="0" xfId="0" applyFont="1" applyAlignment="1">
      <alignment horizontal="left" vertical="center" wrapText="1"/>
    </xf>
    <xf numFmtId="0" fontId="25"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Fill="1" applyAlignment="1">
      <alignment horizontal="right" vertical="center" wrapText="1"/>
    </xf>
    <xf numFmtId="0" fontId="6" fillId="0" borderId="0" xfId="0" applyFont="1" applyFill="1" applyAlignment="1">
      <alignment horizontal="right" vertical="center"/>
    </xf>
    <xf numFmtId="0" fontId="5" fillId="0" borderId="0" xfId="0" applyFont="1" applyAlignment="1">
      <alignment horizontal="right" vertical="center"/>
    </xf>
    <xf numFmtId="0" fontId="4" fillId="0" borderId="0" xfId="0" applyFont="1" applyFill="1" applyBorder="1" applyAlignment="1">
      <alignment horizontal="right" vertical="center"/>
    </xf>
    <xf numFmtId="0" fontId="30" fillId="0" borderId="0" xfId="0" applyFont="1"/>
    <xf numFmtId="0" fontId="31" fillId="0" borderId="0" xfId="0" applyFont="1"/>
    <xf numFmtId="0" fontId="33" fillId="0" borderId="0" xfId="0" applyFont="1"/>
    <xf numFmtId="0" fontId="36" fillId="0" borderId="0" xfId="6" applyFont="1" applyProtection="1">
      <protection hidden="1"/>
    </xf>
    <xf numFmtId="0" fontId="0" fillId="8" borderId="5" xfId="0" applyFont="1" applyFill="1" applyBorder="1" applyAlignment="1">
      <alignment vertical="center"/>
    </xf>
    <xf numFmtId="0" fontId="0" fillId="7" borderId="5" xfId="0" applyFont="1" applyFill="1" applyBorder="1" applyAlignment="1">
      <alignment vertical="center"/>
    </xf>
    <xf numFmtId="0" fontId="0" fillId="9" borderId="5" xfId="0" applyFont="1" applyFill="1" applyBorder="1" applyAlignment="1">
      <alignment vertical="center"/>
    </xf>
    <xf numFmtId="0" fontId="0" fillId="10" borderId="5" xfId="0" applyFont="1" applyFill="1" applyBorder="1" applyAlignment="1">
      <alignment vertical="center"/>
    </xf>
    <xf numFmtId="0" fontId="0" fillId="11" borderId="5" xfId="0" applyFont="1" applyFill="1" applyBorder="1" applyAlignment="1">
      <alignment vertical="center"/>
    </xf>
    <xf numFmtId="0" fontId="34" fillId="8" borderId="5" xfId="10" applyFill="1" applyBorder="1" applyAlignment="1" applyProtection="1">
      <alignment horizontal="left" vertical="center" indent="1" shrinkToFit="1"/>
    </xf>
    <xf numFmtId="0" fontId="34" fillId="7" borderId="5" xfId="10" applyFill="1" applyBorder="1" applyAlignment="1" applyProtection="1">
      <alignment horizontal="left" vertical="center" indent="1" shrinkToFit="1"/>
    </xf>
    <xf numFmtId="0" fontId="34" fillId="9" borderId="5" xfId="10" applyFill="1" applyBorder="1" applyAlignment="1" applyProtection="1">
      <alignment horizontal="left" vertical="center" indent="1" shrinkToFit="1"/>
    </xf>
    <xf numFmtId="0" fontId="34" fillId="10" borderId="5" xfId="10" applyFill="1" applyBorder="1" applyAlignment="1" applyProtection="1">
      <alignment horizontal="left" vertical="center" indent="1" shrinkToFit="1"/>
    </xf>
    <xf numFmtId="0" fontId="34" fillId="11" borderId="5" xfId="10" applyFill="1" applyBorder="1" applyAlignment="1" applyProtection="1">
      <alignment horizontal="left" vertical="center" indent="1" shrinkToFit="1"/>
    </xf>
    <xf numFmtId="0" fontId="6" fillId="0" borderId="16" xfId="0" applyFont="1" applyFill="1" applyBorder="1" applyAlignment="1">
      <alignment horizontal="left" vertical="center"/>
    </xf>
    <xf numFmtId="0" fontId="4" fillId="0" borderId="43" xfId="0" applyFont="1" applyBorder="1" applyAlignment="1">
      <alignment horizontal="right" vertical="center" wrapText="1"/>
    </xf>
    <xf numFmtId="0" fontId="5" fillId="0" borderId="14" xfId="0" applyFont="1" applyBorder="1" applyAlignment="1">
      <alignment horizontal="left" vertical="center"/>
    </xf>
    <xf numFmtId="0" fontId="5" fillId="0" borderId="45" xfId="0" applyFont="1" applyBorder="1" applyAlignment="1">
      <alignment horizontal="left" vertical="center"/>
    </xf>
    <xf numFmtId="0" fontId="4" fillId="0" borderId="7" xfId="0" applyFont="1" applyBorder="1" applyAlignment="1">
      <alignment horizontal="right" vertical="center" wrapText="1"/>
    </xf>
    <xf numFmtId="0" fontId="5" fillId="0" borderId="0" xfId="0" applyFont="1" applyBorder="1" applyAlignment="1">
      <alignment horizontal="left" vertical="center"/>
    </xf>
    <xf numFmtId="0" fontId="5" fillId="0" borderId="44" xfId="0" applyFont="1" applyBorder="1" applyAlignment="1">
      <alignment horizontal="left" vertical="center"/>
    </xf>
    <xf numFmtId="0" fontId="4" fillId="0" borderId="2" xfId="0" applyFont="1" applyBorder="1" applyAlignment="1">
      <alignment horizontal="right" vertical="center" wrapText="1"/>
    </xf>
    <xf numFmtId="0" fontId="0" fillId="0" borderId="46" xfId="0" applyBorder="1"/>
    <xf numFmtId="0" fontId="0" fillId="0" borderId="47" xfId="0" applyBorder="1"/>
    <xf numFmtId="0" fontId="0" fillId="0" borderId="0" xfId="0" applyAlignment="1">
      <alignment vertical="center"/>
    </xf>
    <xf numFmtId="0" fontId="5" fillId="0" borderId="48" xfId="4" applyFont="1" applyFill="1" applyBorder="1" applyAlignment="1">
      <alignment vertical="center"/>
    </xf>
    <xf numFmtId="0" fontId="5" fillId="5" borderId="19" xfId="5" applyFont="1" applyFill="1" applyBorder="1" applyAlignment="1" applyProtection="1">
      <alignment horizontal="right" vertical="center"/>
      <protection locked="0"/>
    </xf>
    <xf numFmtId="0" fontId="5" fillId="5" borderId="21" xfId="5" applyFont="1" applyFill="1" applyBorder="1" applyAlignment="1" applyProtection="1">
      <alignment horizontal="right" vertical="center"/>
      <protection locked="0"/>
    </xf>
    <xf numFmtId="0" fontId="5" fillId="5" borderId="24" xfId="5" applyFont="1" applyFill="1" applyBorder="1" applyAlignment="1" applyProtection="1">
      <alignment horizontal="right" vertical="center"/>
      <protection locked="0"/>
    </xf>
    <xf numFmtId="0" fontId="5" fillId="5" borderId="14" xfId="0" applyFont="1" applyFill="1" applyBorder="1" applyAlignment="1" applyProtection="1">
      <alignment horizontal="left" vertical="center"/>
      <protection locked="0"/>
    </xf>
    <xf numFmtId="0" fontId="5" fillId="5" borderId="11" xfId="0" applyFont="1" applyFill="1" applyBorder="1" applyAlignment="1" applyProtection="1">
      <alignment horizontal="left" vertical="center"/>
      <protection locked="0"/>
    </xf>
    <xf numFmtId="0" fontId="13" fillId="5" borderId="5" xfId="5" applyFill="1" applyBorder="1" applyAlignment="1" applyProtection="1">
      <alignment horizontal="center" vertical="center"/>
      <protection locked="0"/>
    </xf>
    <xf numFmtId="0" fontId="13" fillId="5" borderId="6" xfId="5" applyFill="1" applyBorder="1" applyAlignment="1" applyProtection="1">
      <alignment horizontal="center" vertical="center"/>
      <protection locked="0"/>
    </xf>
    <xf numFmtId="0" fontId="13" fillId="5" borderId="6" xfId="5" applyFill="1" applyBorder="1" applyAlignment="1" applyProtection="1">
      <alignment horizontal="left" vertical="center" wrapText="1"/>
      <protection locked="0"/>
    </xf>
    <xf numFmtId="0" fontId="13" fillId="5" borderId="6" xfId="5" applyFill="1" applyBorder="1" applyAlignment="1" applyProtection="1">
      <alignment vertical="center"/>
      <protection locked="0"/>
    </xf>
    <xf numFmtId="0" fontId="13" fillId="5" borderId="4" xfId="5" applyFill="1" applyBorder="1" applyAlignment="1" applyProtection="1">
      <alignment vertical="center" wrapText="1"/>
      <protection locked="0"/>
    </xf>
    <xf numFmtId="0" fontId="5" fillId="0" borderId="0" xfId="0" applyFont="1" applyFill="1" applyProtection="1">
      <protection locked="0"/>
    </xf>
    <xf numFmtId="0" fontId="4" fillId="0" borderId="0" xfId="0" applyFont="1" applyFill="1" applyBorder="1" applyAlignment="1" applyProtection="1">
      <alignment horizontal="right" vertical="center" wrapText="1"/>
      <protection locked="0"/>
    </xf>
    <xf numFmtId="0" fontId="5" fillId="0" borderId="0" xfId="0" applyFont="1" applyFill="1" applyAlignment="1" applyProtection="1">
      <alignment horizontal="left" vertical="center"/>
      <protection locked="0"/>
    </xf>
    <xf numFmtId="0" fontId="13" fillId="5" borderId="6" xfId="5" applyFill="1" applyBorder="1" applyAlignment="1" applyProtection="1">
      <alignment horizontal="right" vertical="center"/>
      <protection locked="0"/>
    </xf>
    <xf numFmtId="0" fontId="13" fillId="5" borderId="6" xfId="5" applyFill="1" applyBorder="1" applyAlignment="1" applyProtection="1">
      <alignment horizontal="right" vertical="center" wrapText="1"/>
      <protection locked="0"/>
    </xf>
    <xf numFmtId="0" fontId="13" fillId="5" borderId="39" xfId="5" applyFill="1" applyBorder="1" applyAlignment="1" applyProtection="1">
      <alignment horizontal="right" vertical="center"/>
      <protection locked="0"/>
    </xf>
    <xf numFmtId="0" fontId="13" fillId="5" borderId="40" xfId="5" applyFill="1" applyBorder="1" applyAlignment="1" applyProtection="1">
      <alignment horizontal="right" vertical="center"/>
      <protection locked="0"/>
    </xf>
    <xf numFmtId="0" fontId="13" fillId="5" borderId="41" xfId="5" applyFill="1" applyBorder="1" applyAlignment="1" applyProtection="1">
      <alignment horizontal="right" vertical="center"/>
      <protection locked="0"/>
    </xf>
    <xf numFmtId="0" fontId="13" fillId="5" borderId="38" xfId="5" applyFill="1" applyBorder="1" applyAlignment="1" applyProtection="1">
      <alignment horizontal="right" vertical="center"/>
      <protection locked="0"/>
    </xf>
    <xf numFmtId="0" fontId="5" fillId="5" borderId="0" xfId="0" applyFont="1" applyFill="1" applyAlignment="1" applyProtection="1">
      <alignment vertical="center"/>
      <protection locked="0"/>
    </xf>
    <xf numFmtId="0" fontId="6" fillId="5" borderId="0" xfId="0" applyFont="1" applyFill="1" applyAlignment="1" applyProtection="1">
      <alignment horizontal="left" vertical="top" wrapText="1"/>
      <protection locked="0"/>
    </xf>
    <xf numFmtId="0" fontId="5" fillId="5" borderId="12" xfId="4" applyFont="1" applyFill="1" applyBorder="1" applyAlignment="1" applyProtection="1">
      <alignment horizontal="right" vertical="center"/>
      <protection locked="0"/>
    </xf>
    <xf numFmtId="0" fontId="5" fillId="5" borderId="6" xfId="4" applyFont="1" applyFill="1" applyBorder="1" applyAlignment="1" applyProtection="1">
      <alignment horizontal="right" vertical="center"/>
      <protection locked="0"/>
    </xf>
    <xf numFmtId="2" fontId="5" fillId="5" borderId="12" xfId="4" applyNumberFormat="1" applyFont="1" applyFill="1" applyBorder="1" applyAlignment="1" applyProtection="1">
      <alignment horizontal="right" vertical="center"/>
      <protection locked="0"/>
    </xf>
    <xf numFmtId="2" fontId="5" fillId="5" borderId="6" xfId="4" applyNumberFormat="1" applyFont="1" applyFill="1" applyBorder="1" applyAlignment="1" applyProtection="1">
      <alignment horizontal="right" vertical="center"/>
      <protection locked="0"/>
    </xf>
    <xf numFmtId="44" fontId="5" fillId="5" borderId="36" xfId="8" applyFont="1" applyFill="1" applyBorder="1" applyAlignment="1" applyProtection="1">
      <alignment horizontal="right" vertical="center"/>
      <protection locked="0"/>
    </xf>
    <xf numFmtId="44" fontId="5" fillId="5" borderId="37" xfId="8" applyFont="1" applyFill="1" applyBorder="1" applyAlignment="1" applyProtection="1">
      <alignment horizontal="right" vertical="center"/>
      <protection locked="0"/>
    </xf>
    <xf numFmtId="0" fontId="13" fillId="6" borderId="38" xfId="5" applyFill="1" applyBorder="1" applyAlignment="1" applyProtection="1">
      <alignment horizontal="right" vertical="center"/>
    </xf>
    <xf numFmtId="0" fontId="13" fillId="6" borderId="40" xfId="5" applyFill="1" applyBorder="1" applyAlignment="1" applyProtection="1">
      <alignment horizontal="right" vertical="center"/>
    </xf>
    <xf numFmtId="0" fontId="13" fillId="6" borderId="39" xfId="5" applyFill="1" applyBorder="1" applyAlignment="1" applyProtection="1">
      <alignment horizontal="right" vertical="center"/>
    </xf>
    <xf numFmtId="165" fontId="13" fillId="6" borderId="38" xfId="5" applyNumberFormat="1" applyFill="1" applyBorder="1" applyAlignment="1" applyProtection="1">
      <alignment horizontal="right" vertical="center"/>
    </xf>
    <xf numFmtId="0" fontId="13" fillId="6" borderId="38" xfId="5" applyFill="1" applyBorder="1" applyProtection="1"/>
    <xf numFmtId="0" fontId="13" fillId="6" borderId="41" xfId="5" applyFill="1" applyBorder="1" applyAlignment="1" applyProtection="1">
      <alignment horizontal="right" vertical="center"/>
    </xf>
    <xf numFmtId="0" fontId="5" fillId="6" borderId="19" xfId="5" applyFont="1" applyFill="1" applyBorder="1" applyAlignment="1" applyProtection="1">
      <alignment horizontal="right"/>
    </xf>
    <xf numFmtId="0" fontId="5" fillId="6" borderId="21" xfId="5" applyFont="1" applyFill="1" applyBorder="1" applyAlignment="1" applyProtection="1">
      <alignment horizontal="right"/>
    </xf>
    <xf numFmtId="0" fontId="5" fillId="6" borderId="24" xfId="5" applyFont="1" applyFill="1" applyBorder="1" applyAlignment="1" applyProtection="1">
      <alignment horizontal="right"/>
    </xf>
    <xf numFmtId="0" fontId="5" fillId="6" borderId="0" xfId="0" applyFont="1" applyFill="1" applyAlignment="1" applyProtection="1">
      <alignment horizontal="left" vertical="center"/>
    </xf>
    <xf numFmtId="0" fontId="5" fillId="6" borderId="0" xfId="0" applyFont="1" applyFill="1" applyAlignment="1" applyProtection="1">
      <alignment vertical="center"/>
    </xf>
    <xf numFmtId="0" fontId="5" fillId="6" borderId="3" xfId="4" applyFont="1" applyFill="1" applyBorder="1" applyAlignment="1" applyProtection="1">
      <alignment horizontal="right" vertical="center"/>
    </xf>
    <xf numFmtId="0" fontId="5" fillId="6" borderId="46" xfId="0" applyFont="1" applyFill="1" applyBorder="1" applyAlignment="1" applyProtection="1">
      <alignment horizontal="left" vertical="center"/>
    </xf>
    <xf numFmtId="0" fontId="13" fillId="6" borderId="1" xfId="5" applyFill="1" applyBorder="1" applyAlignment="1" applyProtection="1">
      <alignment vertical="center"/>
    </xf>
    <xf numFmtId="0" fontId="13" fillId="6" borderId="1" xfId="5" applyFill="1" applyBorder="1" applyAlignment="1" applyProtection="1">
      <alignment horizontal="right" vertical="center"/>
    </xf>
    <xf numFmtId="0" fontId="5" fillId="6" borderId="19" xfId="5" applyFont="1" applyFill="1" applyBorder="1" applyAlignment="1" applyProtection="1">
      <alignment horizontal="right" vertical="center"/>
    </xf>
    <xf numFmtId="0" fontId="5" fillId="6" borderId="21" xfId="5" applyFont="1" applyFill="1" applyBorder="1" applyAlignment="1" applyProtection="1">
      <alignment horizontal="right" vertical="center"/>
    </xf>
    <xf numFmtId="0" fontId="5" fillId="6" borderId="24" xfId="5" applyFont="1" applyFill="1" applyBorder="1" applyAlignment="1" applyProtection="1">
      <alignment horizontal="right" vertical="center"/>
    </xf>
    <xf numFmtId="0" fontId="5" fillId="6" borderId="3" xfId="4" applyFont="1" applyFill="1" applyBorder="1" applyAlignment="1" applyProtection="1">
      <alignment horizontal="right"/>
    </xf>
    <xf numFmtId="0" fontId="5" fillId="6" borderId="3" xfId="4" applyNumberFormat="1" applyFont="1" applyFill="1" applyBorder="1" applyAlignment="1" applyProtection="1">
      <alignment horizontal="right" vertical="center"/>
    </xf>
    <xf numFmtId="0" fontId="0" fillId="0" borderId="14" xfId="0" applyBorder="1"/>
    <xf numFmtId="0" fontId="19" fillId="0" borderId="10" xfId="0" applyFont="1" applyBorder="1" applyAlignment="1">
      <alignment horizontal="left" vertical="center"/>
    </xf>
    <xf numFmtId="0" fontId="5" fillId="0" borderId="10" xfId="0" applyFont="1" applyBorder="1" applyAlignment="1"/>
    <xf numFmtId="0" fontId="5" fillId="0" borderId="10" xfId="0" applyFont="1" applyBorder="1"/>
    <xf numFmtId="0" fontId="5" fillId="0" borderId="14" xfId="5" applyFont="1" applyBorder="1"/>
    <xf numFmtId="0" fontId="13" fillId="0" borderId="14" xfId="5" applyBorder="1"/>
    <xf numFmtId="0" fontId="0" fillId="5" borderId="6" xfId="5" applyFont="1" applyFill="1" applyBorder="1" applyAlignment="1" applyProtection="1">
      <alignment horizontal="left" vertical="center" wrapText="1"/>
      <protection locked="0"/>
    </xf>
    <xf numFmtId="0" fontId="19" fillId="13" borderId="0" xfId="0" applyFont="1" applyFill="1" applyAlignment="1"/>
    <xf numFmtId="0" fontId="19" fillId="13" borderId="0" xfId="0" applyFont="1" applyFill="1" applyAlignment="1">
      <alignment horizontal="right"/>
    </xf>
    <xf numFmtId="0" fontId="15" fillId="13" borderId="0" xfId="11" applyFill="1"/>
    <xf numFmtId="0" fontId="15" fillId="13" borderId="0" xfId="11" applyFill="1" applyBorder="1"/>
    <xf numFmtId="0" fontId="38" fillId="13" borderId="0" xfId="0" applyFont="1" applyFill="1" applyAlignment="1"/>
    <xf numFmtId="0" fontId="15" fillId="13" borderId="0" xfId="11" applyFill="1" applyAlignment="1">
      <alignment vertical="center"/>
    </xf>
    <xf numFmtId="0" fontId="15" fillId="13" borderId="0" xfId="11" applyFill="1" applyBorder="1" applyAlignment="1">
      <alignment vertical="center"/>
    </xf>
    <xf numFmtId="0" fontId="19" fillId="13" borderId="0" xfId="0" applyFont="1" applyFill="1" applyBorder="1" applyAlignment="1">
      <alignment horizontal="center" vertical="center"/>
    </xf>
    <xf numFmtId="0" fontId="38" fillId="14" borderId="1" xfId="0" applyFont="1" applyFill="1" applyBorder="1" applyAlignment="1">
      <alignment horizontal="center" vertical="center" wrapText="1"/>
    </xf>
    <xf numFmtId="0" fontId="38" fillId="13" borderId="0" xfId="11" applyFont="1" applyFill="1" applyAlignment="1">
      <alignment horizontal="center" vertical="center" wrapText="1"/>
    </xf>
    <xf numFmtId="0" fontId="38" fillId="13" borderId="0" xfId="11" applyFont="1" applyFill="1" applyBorder="1" applyAlignment="1">
      <alignment horizontal="center" vertical="center" wrapText="1"/>
    </xf>
    <xf numFmtId="0" fontId="39" fillId="14" borderId="1" xfId="0" applyFont="1" applyFill="1" applyBorder="1" applyAlignment="1">
      <alignment horizontal="center" vertical="center"/>
    </xf>
    <xf numFmtId="0" fontId="39" fillId="14" borderId="1" xfId="0" applyFont="1" applyFill="1" applyBorder="1" applyAlignment="1">
      <alignment horizontal="center" vertical="center" wrapText="1"/>
    </xf>
    <xf numFmtId="0" fontId="38" fillId="13" borderId="0" xfId="11" applyFont="1" applyFill="1" applyAlignment="1">
      <alignment horizontal="center" vertical="center"/>
    </xf>
    <xf numFmtId="0" fontId="38" fillId="13" borderId="0" xfId="11" applyFont="1" applyFill="1" applyBorder="1" applyAlignment="1">
      <alignment horizontal="center" vertical="center"/>
    </xf>
    <xf numFmtId="0" fontId="38" fillId="0" borderId="16" xfId="0" applyFont="1" applyBorder="1" applyAlignment="1">
      <alignment horizontal="left" vertical="center"/>
    </xf>
    <xf numFmtId="0" fontId="38" fillId="0" borderId="10" xfId="0" applyFont="1" applyBorder="1" applyAlignment="1">
      <alignment horizontal="left" vertical="center" wrapText="1"/>
    </xf>
    <xf numFmtId="0" fontId="38" fillId="0" borderId="10" xfId="0" applyFont="1" applyBorder="1" applyAlignment="1">
      <alignment horizontal="left" vertical="center"/>
    </xf>
    <xf numFmtId="166" fontId="38" fillId="0" borderId="11" xfId="0" applyNumberFormat="1" applyFont="1" applyBorder="1" applyAlignment="1">
      <alignment horizontal="left" vertical="center"/>
    </xf>
    <xf numFmtId="0" fontId="15" fillId="0" borderId="0" xfId="11" applyFill="1"/>
    <xf numFmtId="0" fontId="0" fillId="13" borderId="1" xfId="0" applyFont="1" applyFill="1" applyBorder="1" applyAlignment="1">
      <alignment horizontal="center" vertical="center"/>
    </xf>
    <xf numFmtId="166" fontId="0" fillId="13" borderId="1" xfId="0" applyNumberFormat="1" applyFont="1" applyFill="1" applyBorder="1" applyAlignment="1">
      <alignment horizontal="center" vertical="center"/>
    </xf>
    <xf numFmtId="0" fontId="0" fillId="0" borderId="6" xfId="0" applyFont="1" applyBorder="1" applyAlignment="1">
      <alignment horizontal="center" vertical="top" wrapText="1"/>
    </xf>
    <xf numFmtId="0" fontId="0" fillId="0" borderId="4" xfId="0" applyFont="1" applyBorder="1" applyAlignment="1">
      <alignment horizontal="center" vertical="top" wrapText="1"/>
    </xf>
    <xf numFmtId="0" fontId="0" fillId="13" borderId="5" xfId="0" applyFont="1" applyFill="1" applyBorder="1" applyAlignment="1">
      <alignment horizontal="center" vertical="center"/>
    </xf>
    <xf numFmtId="166" fontId="0" fillId="13" borderId="5" xfId="0" applyNumberFormat="1" applyFont="1" applyFill="1" applyBorder="1" applyAlignment="1">
      <alignment horizontal="center" vertical="center"/>
    </xf>
    <xf numFmtId="0" fontId="0" fillId="0" borderId="49" xfId="0" applyFont="1" applyBorder="1" applyAlignment="1">
      <alignment horizontal="center" vertical="top" wrapText="1"/>
    </xf>
    <xf numFmtId="0" fontId="0" fillId="13" borderId="50" xfId="0" applyFont="1" applyFill="1" applyBorder="1" applyAlignment="1">
      <alignment horizontal="center" vertical="center"/>
    </xf>
    <xf numFmtId="166" fontId="0" fillId="13" borderId="51" xfId="0" applyNumberFormat="1" applyFont="1" applyFill="1" applyBorder="1" applyAlignment="1">
      <alignment horizontal="center" vertical="center"/>
    </xf>
    <xf numFmtId="0" fontId="15" fillId="0" borderId="0" xfId="11" applyFont="1" applyFill="1"/>
    <xf numFmtId="0" fontId="0" fillId="13" borderId="6" xfId="0" applyFont="1" applyFill="1" applyBorder="1" applyAlignment="1">
      <alignment horizontal="center" vertical="center"/>
    </xf>
    <xf numFmtId="166" fontId="0" fillId="13" borderId="6" xfId="0" applyNumberFormat="1" applyFont="1" applyFill="1" applyBorder="1" applyAlignment="1">
      <alignment horizontal="center" vertical="center"/>
    </xf>
    <xf numFmtId="0" fontId="15" fillId="13" borderId="0" xfId="11" applyFill="1" applyAlignment="1"/>
    <xf numFmtId="0" fontId="19" fillId="3" borderId="0" xfId="12" applyFont="1" applyFill="1" applyAlignment="1">
      <alignment horizontal="right"/>
    </xf>
    <xf numFmtId="0" fontId="5" fillId="13" borderId="0" xfId="4" applyFont="1" applyFill="1" applyBorder="1"/>
    <xf numFmtId="0" fontId="5" fillId="13" borderId="0" xfId="4" applyFont="1" applyFill="1" applyBorder="1" applyAlignment="1"/>
    <xf numFmtId="167" fontId="15" fillId="13" borderId="0" xfId="4" applyNumberFormat="1" applyFont="1" applyFill="1" applyBorder="1"/>
    <xf numFmtId="0" fontId="15" fillId="13" borderId="0" xfId="4" applyFont="1" applyFill="1" applyBorder="1"/>
    <xf numFmtId="0" fontId="15" fillId="13" borderId="0" xfId="4" applyFont="1" applyFill="1" applyBorder="1" applyAlignment="1"/>
    <xf numFmtId="0" fontId="38" fillId="4" borderId="1" xfId="12" applyFont="1" applyFill="1" applyBorder="1" applyAlignment="1">
      <alignment horizontal="center" vertical="center" wrapText="1"/>
    </xf>
    <xf numFmtId="0" fontId="39" fillId="4" borderId="1" xfId="12" applyFont="1" applyFill="1" applyBorder="1" applyAlignment="1">
      <alignment horizontal="center" vertical="center" wrapText="1"/>
    </xf>
    <xf numFmtId="0" fontId="15" fillId="13" borderId="0" xfId="4" applyFont="1" applyFill="1" applyBorder="1" applyAlignment="1">
      <alignment vertical="top" wrapText="1"/>
    </xf>
    <xf numFmtId="0" fontId="15" fillId="13" borderId="0" xfId="4" applyFont="1" applyFill="1" applyBorder="1" applyAlignment="1">
      <alignment vertical="top"/>
    </xf>
    <xf numFmtId="0" fontId="15" fillId="3" borderId="5" xfId="12" applyFont="1" applyFill="1" applyBorder="1" applyAlignment="1">
      <alignment vertical="top" wrapText="1"/>
    </xf>
    <xf numFmtId="0" fontId="15" fillId="3" borderId="1" xfId="12" applyNumberFormat="1" applyFont="1" applyFill="1" applyBorder="1" applyAlignment="1">
      <alignment horizontal="left" vertical="top" wrapText="1"/>
    </xf>
    <xf numFmtId="0" fontId="15" fillId="3" borderId="6" xfId="12" applyFont="1" applyFill="1" applyBorder="1" applyAlignment="1">
      <alignment vertical="top" wrapText="1"/>
    </xf>
    <xf numFmtId="2" fontId="15" fillId="13" borderId="0" xfId="4" applyNumberFormat="1" applyFont="1" applyFill="1" applyBorder="1"/>
    <xf numFmtId="168" fontId="15" fillId="13" borderId="0" xfId="33" applyNumberFormat="1" applyFont="1" applyFill="1" applyBorder="1"/>
    <xf numFmtId="0" fontId="15" fillId="3" borderId="4" xfId="12" applyFont="1" applyFill="1" applyBorder="1" applyAlignment="1">
      <alignment vertical="top" wrapText="1"/>
    </xf>
    <xf numFmtId="0" fontId="15" fillId="3" borderId="16" xfId="12" applyFont="1" applyFill="1" applyBorder="1" applyAlignment="1">
      <alignment horizontal="left" vertical="top" wrapText="1"/>
    </xf>
    <xf numFmtId="0" fontId="15" fillId="3" borderId="2" xfId="12" applyFont="1" applyFill="1" applyBorder="1" applyAlignment="1">
      <alignment horizontal="left" vertical="top" wrapText="1"/>
    </xf>
    <xf numFmtId="167" fontId="15" fillId="13" borderId="0" xfId="42" applyNumberFormat="1" applyFont="1" applyFill="1" applyBorder="1" applyAlignment="1">
      <alignment horizontal="right" vertical="center"/>
    </xf>
    <xf numFmtId="0" fontId="15" fillId="3" borderId="45" xfId="12" applyNumberFormat="1" applyFont="1" applyFill="1" applyBorder="1" applyAlignment="1">
      <alignment horizontal="left" vertical="top" wrapText="1"/>
    </xf>
    <xf numFmtId="0" fontId="43" fillId="13" borderId="0" xfId="4" applyFont="1" applyFill="1" applyBorder="1"/>
    <xf numFmtId="0" fontId="43" fillId="13" borderId="0" xfId="4" applyFont="1" applyFill="1" applyBorder="1" applyAlignment="1"/>
    <xf numFmtId="2" fontId="15" fillId="13" borderId="0" xfId="12" applyNumberFormat="1" applyFont="1" applyFill="1" applyBorder="1" applyAlignment="1">
      <alignment vertical="top" wrapText="1"/>
    </xf>
    <xf numFmtId="0" fontId="15" fillId="13" borderId="0" xfId="12" applyNumberFormat="1" applyFont="1" applyFill="1" applyBorder="1" applyAlignment="1">
      <alignment horizontal="left" vertical="top" wrapText="1"/>
    </xf>
    <xf numFmtId="0" fontId="15" fillId="13" borderId="0" xfId="12" applyFont="1" applyFill="1" applyBorder="1" applyAlignment="1">
      <alignment horizontal="left"/>
    </xf>
    <xf numFmtId="167" fontId="15" fillId="13" borderId="0" xfId="42" applyNumberFormat="1" applyFont="1" applyFill="1" applyBorder="1" applyAlignment="1">
      <alignment horizontal="right" vertical="top"/>
    </xf>
    <xf numFmtId="167" fontId="15" fillId="13" borderId="0" xfId="12" applyNumberFormat="1" applyFont="1" applyFill="1" applyBorder="1" applyAlignment="1">
      <alignment horizontal="right" vertical="top" wrapText="1"/>
    </xf>
    <xf numFmtId="0" fontId="15" fillId="13" borderId="0" xfId="12" applyFont="1" applyFill="1" applyBorder="1" applyAlignment="1">
      <alignment vertical="top" wrapText="1"/>
    </xf>
    <xf numFmtId="0" fontId="15" fillId="13" borderId="0" xfId="12" applyFont="1" applyFill="1" applyBorder="1" applyAlignment="1">
      <alignment horizontal="left" vertical="top" wrapText="1"/>
    </xf>
    <xf numFmtId="0" fontId="15" fillId="3" borderId="0" xfId="12" applyFont="1" applyFill="1" applyBorder="1" applyAlignment="1">
      <alignment horizontal="left" vertical="top"/>
    </xf>
    <xf numFmtId="0" fontId="15" fillId="3" borderId="0" xfId="12" applyNumberFormat="1" applyFont="1" applyFill="1" applyBorder="1" applyAlignment="1">
      <alignment horizontal="left" vertical="top" wrapText="1"/>
    </xf>
    <xf numFmtId="0" fontId="38" fillId="3" borderId="0" xfId="12" applyFont="1" applyFill="1" applyBorder="1"/>
    <xf numFmtId="0" fontId="16" fillId="3" borderId="0" xfId="12" applyFont="1" applyFill="1" applyBorder="1" applyAlignment="1">
      <alignment horizontal="left" vertical="top"/>
    </xf>
    <xf numFmtId="0" fontId="44" fillId="3" borderId="0" xfId="12" applyFont="1" applyFill="1" applyBorder="1" applyAlignment="1">
      <alignment horizontal="left" vertical="top"/>
    </xf>
    <xf numFmtId="0" fontId="15" fillId="3" borderId="0" xfId="12" applyFont="1" applyFill="1" applyBorder="1" applyAlignment="1">
      <alignment vertical="top"/>
    </xf>
    <xf numFmtId="0" fontId="15" fillId="13" borderId="0" xfId="4" applyFont="1" applyFill="1"/>
    <xf numFmtId="0" fontId="0" fillId="3" borderId="0" xfId="0" applyFill="1"/>
    <xf numFmtId="0" fontId="0" fillId="3" borderId="0" xfId="0" applyFill="1" applyAlignment="1"/>
    <xf numFmtId="0" fontId="38" fillId="14" borderId="11" xfId="0" applyFont="1" applyFill="1" applyBorder="1" applyAlignment="1">
      <alignment horizontal="center" vertical="center" wrapText="1"/>
    </xf>
    <xf numFmtId="0" fontId="38" fillId="14" borderId="1" xfId="0" applyFont="1" applyFill="1" applyBorder="1" applyAlignment="1">
      <alignment horizontal="center" vertical="center"/>
    </xf>
    <xf numFmtId="0" fontId="39" fillId="14" borderId="5" xfId="0" applyFont="1" applyFill="1" applyBorder="1" applyAlignment="1">
      <alignment horizontal="center" vertical="center"/>
    </xf>
    <xf numFmtId="0" fontId="13" fillId="3" borderId="5" xfId="12" applyFont="1" applyFill="1" applyBorder="1" applyAlignment="1">
      <alignment vertical="top" wrapText="1"/>
    </xf>
    <xf numFmtId="0" fontId="13" fillId="3" borderId="45" xfId="12" applyNumberFormat="1" applyFont="1" applyFill="1" applyBorder="1" applyAlignment="1">
      <alignment horizontal="left" vertical="top" wrapText="1"/>
    </xf>
    <xf numFmtId="0" fontId="13" fillId="3" borderId="10" xfId="12" applyNumberFormat="1" applyFont="1" applyFill="1" applyBorder="1" applyAlignment="1">
      <alignment horizontal="left" vertical="top" wrapText="1"/>
    </xf>
    <xf numFmtId="0" fontId="13" fillId="3" borderId="16" xfId="12" applyNumberFormat="1" applyFont="1" applyFill="1" applyBorder="1" applyAlignment="1">
      <alignment vertical="top" wrapText="1"/>
    </xf>
    <xf numFmtId="166" fontId="0" fillId="0" borderId="5" xfId="0" applyNumberFormat="1" applyFont="1" applyBorder="1" applyAlignment="1">
      <alignment horizontal="center" vertical="center"/>
    </xf>
    <xf numFmtId="0" fontId="13" fillId="3" borderId="6" xfId="12" applyFont="1" applyFill="1" applyBorder="1" applyAlignment="1">
      <alignment vertical="top" wrapText="1"/>
    </xf>
    <xf numFmtId="0" fontId="13" fillId="3" borderId="1" xfId="12" applyNumberFormat="1" applyFont="1" applyFill="1" applyBorder="1" applyAlignment="1">
      <alignment horizontal="left" vertical="top" wrapText="1"/>
    </xf>
    <xf numFmtId="0" fontId="13" fillId="3" borderId="2" xfId="12" applyFont="1" applyFill="1" applyBorder="1" applyAlignment="1">
      <alignment horizontal="left" vertical="top" wrapText="1"/>
    </xf>
    <xf numFmtId="0" fontId="13" fillId="3" borderId="16" xfId="12" applyFont="1" applyFill="1" applyBorder="1" applyAlignment="1">
      <alignment horizontal="left" vertical="top" wrapText="1"/>
    </xf>
    <xf numFmtId="0" fontId="13" fillId="3" borderId="4" xfId="12" applyFont="1" applyFill="1" applyBorder="1" applyAlignment="1">
      <alignment vertical="top" wrapText="1"/>
    </xf>
    <xf numFmtId="0" fontId="0" fillId="0" borderId="1" xfId="0" applyFont="1" applyFill="1" applyBorder="1" applyAlignment="1">
      <alignment vertical="top" wrapText="1"/>
    </xf>
    <xf numFmtId="0" fontId="0" fillId="0" borderId="16" xfId="0" applyFont="1" applyFill="1" applyBorder="1" applyAlignment="1">
      <alignment vertical="top" wrapText="1"/>
    </xf>
    <xf numFmtId="0" fontId="0" fillId="0" borderId="5" xfId="0" applyFont="1" applyFill="1" applyBorder="1" applyAlignment="1">
      <alignment vertical="top" wrapText="1"/>
    </xf>
    <xf numFmtId="166" fontId="0" fillId="0" borderId="1" xfId="0" applyNumberFormat="1" applyFont="1" applyBorder="1" applyAlignment="1">
      <alignment horizontal="center" vertical="center"/>
    </xf>
    <xf numFmtId="0" fontId="13" fillId="3" borderId="0" xfId="4" applyFont="1" applyFill="1"/>
    <xf numFmtId="0" fontId="38" fillId="13" borderId="0" xfId="0" applyFont="1" applyFill="1" applyAlignment="1">
      <alignment horizontal="right"/>
    </xf>
    <xf numFmtId="0" fontId="38" fillId="0" borderId="43" xfId="0" applyFont="1" applyBorder="1" applyAlignment="1">
      <alignment horizontal="left" vertical="center"/>
    </xf>
    <xf numFmtId="0" fontId="38" fillId="0" borderId="14" xfId="0" applyFont="1" applyBorder="1" applyAlignment="1">
      <alignment horizontal="left" vertical="center" wrapText="1"/>
    </xf>
    <xf numFmtId="0" fontId="38" fillId="0" borderId="14" xfId="0" applyFont="1" applyBorder="1" applyAlignment="1">
      <alignment horizontal="left" vertical="center"/>
    </xf>
    <xf numFmtId="166" fontId="38" fillId="0" borderId="45" xfId="0" applyNumberFormat="1" applyFont="1" applyBorder="1" applyAlignment="1">
      <alignment horizontal="left" vertical="center"/>
    </xf>
    <xf numFmtId="0" fontId="0" fillId="13" borderId="5" xfId="0" applyFont="1" applyFill="1" applyBorder="1" applyAlignment="1">
      <alignment horizontal="left" vertical="center" wrapText="1"/>
    </xf>
    <xf numFmtId="0" fontId="38" fillId="13" borderId="43" xfId="0" applyFont="1" applyFill="1" applyBorder="1" applyAlignment="1">
      <alignment horizontal="left" vertical="center"/>
    </xf>
    <xf numFmtId="0" fontId="38" fillId="13" borderId="14" xfId="0" applyFont="1" applyFill="1" applyBorder="1" applyAlignment="1">
      <alignment horizontal="left" vertical="center" wrapText="1"/>
    </xf>
    <xf numFmtId="0" fontId="38" fillId="13" borderId="14" xfId="0" applyFont="1" applyFill="1" applyBorder="1" applyAlignment="1">
      <alignment horizontal="left" vertical="center"/>
    </xf>
    <xf numFmtId="166" fontId="38" fillId="13" borderId="45" xfId="0" applyNumberFormat="1" applyFont="1" applyFill="1" applyBorder="1" applyAlignment="1">
      <alignment horizontal="left" vertical="center"/>
    </xf>
    <xf numFmtId="0" fontId="0" fillId="13" borderId="1" xfId="0" applyFont="1" applyFill="1" applyBorder="1" applyAlignment="1">
      <alignment horizontal="left" vertical="center" wrapText="1"/>
    </xf>
    <xf numFmtId="0" fontId="38" fillId="13" borderId="50" xfId="0" applyFont="1" applyFill="1" applyBorder="1" applyAlignment="1">
      <alignment horizontal="left" vertical="center"/>
    </xf>
    <xf numFmtId="0" fontId="38" fillId="13" borderId="54" xfId="0" applyFont="1" applyFill="1" applyBorder="1" applyAlignment="1">
      <alignment horizontal="left" vertical="center" wrapText="1"/>
    </xf>
    <xf numFmtId="0" fontId="38" fillId="13" borderId="54" xfId="0" applyFont="1" applyFill="1" applyBorder="1" applyAlignment="1">
      <alignment horizontal="left" vertical="center"/>
    </xf>
    <xf numFmtId="166" fontId="38" fillId="13" borderId="55" xfId="0" applyNumberFormat="1" applyFont="1" applyFill="1" applyBorder="1" applyAlignment="1">
      <alignment horizontal="left" vertical="center"/>
    </xf>
    <xf numFmtId="0" fontId="0" fillId="13" borderId="6" xfId="0" applyFont="1" applyFill="1" applyBorder="1" applyAlignment="1">
      <alignment horizontal="left" vertical="center" wrapText="1"/>
    </xf>
    <xf numFmtId="3" fontId="0" fillId="13" borderId="5" xfId="0" applyNumberFormat="1" applyFont="1" applyFill="1" applyBorder="1" applyAlignment="1">
      <alignment horizontal="center" vertical="center"/>
    </xf>
    <xf numFmtId="166" fontId="0" fillId="0" borderId="5" xfId="0" applyNumberFormat="1" applyFont="1" applyFill="1" applyBorder="1" applyAlignment="1">
      <alignment horizontal="center" vertical="center"/>
    </xf>
    <xf numFmtId="3" fontId="38" fillId="13" borderId="14" xfId="0" applyNumberFormat="1" applyFont="1" applyFill="1" applyBorder="1" applyAlignment="1">
      <alignment horizontal="left" vertical="center"/>
    </xf>
    <xf numFmtId="166" fontId="38" fillId="0" borderId="45" xfId="0" applyNumberFormat="1" applyFont="1" applyFill="1" applyBorder="1" applyAlignment="1">
      <alignment horizontal="left" vertical="center"/>
    </xf>
    <xf numFmtId="3" fontId="0" fillId="13" borderId="1" xfId="0" applyNumberFormat="1" applyFont="1" applyFill="1" applyBorder="1" applyAlignment="1">
      <alignment horizontal="center" vertical="center"/>
    </xf>
    <xf numFmtId="166" fontId="0" fillId="0" borderId="1" xfId="0" applyNumberFormat="1" applyFont="1" applyFill="1" applyBorder="1" applyAlignment="1">
      <alignment horizontal="center" vertical="center"/>
    </xf>
    <xf numFmtId="0" fontId="0" fillId="13" borderId="0" xfId="0" applyFont="1" applyFill="1" applyAlignment="1">
      <alignment horizontal="center" vertical="center"/>
    </xf>
    <xf numFmtId="0" fontId="0" fillId="13" borderId="0" xfId="0" applyFont="1" applyFill="1" applyAlignment="1">
      <alignment horizontal="left" vertical="center" wrapText="1"/>
    </xf>
    <xf numFmtId="3" fontId="0" fillId="13" borderId="0" xfId="0" applyNumberFormat="1" applyFont="1" applyFill="1" applyAlignment="1">
      <alignment horizontal="center" vertical="center"/>
    </xf>
    <xf numFmtId="166" fontId="0" fillId="0" borderId="0" xfId="0" applyNumberFormat="1" applyFont="1" applyFill="1" applyAlignment="1">
      <alignment horizontal="center" vertical="center"/>
    </xf>
    <xf numFmtId="0" fontId="38" fillId="13" borderId="0" xfId="12" applyFont="1" applyFill="1" applyAlignment="1">
      <alignment horizontal="left"/>
    </xf>
    <xf numFmtId="0" fontId="38" fillId="13" borderId="0" xfId="12" applyFont="1" applyFill="1" applyAlignment="1">
      <alignment horizontal="right"/>
    </xf>
    <xf numFmtId="0" fontId="15" fillId="13" borderId="0" xfId="12" applyFont="1" applyFill="1" applyAlignment="1">
      <alignment horizontal="left"/>
    </xf>
    <xf numFmtId="167" fontId="38" fillId="13" borderId="0" xfId="12" applyNumberFormat="1" applyFont="1" applyFill="1" applyAlignment="1">
      <alignment horizontal="right" vertical="top"/>
    </xf>
    <xf numFmtId="0" fontId="45" fillId="13" borderId="0" xfId="12" applyFont="1" applyFill="1" applyBorder="1" applyAlignment="1"/>
    <xf numFmtId="0" fontId="45" fillId="13" borderId="0" xfId="12" applyFont="1" applyFill="1" applyBorder="1" applyAlignment="1">
      <alignment horizontal="left"/>
    </xf>
    <xf numFmtId="0" fontId="15" fillId="13" borderId="0" xfId="12" applyFont="1" applyFill="1" applyBorder="1" applyAlignment="1">
      <alignment horizontal="left" vertical="top"/>
    </xf>
    <xf numFmtId="0" fontId="15" fillId="13" borderId="0" xfId="12" applyFont="1" applyFill="1" applyBorder="1" applyAlignment="1">
      <alignment vertical="top"/>
    </xf>
    <xf numFmtId="0" fontId="15" fillId="13" borderId="0" xfId="12" applyFont="1" applyFill="1" applyBorder="1" applyAlignment="1">
      <alignment horizontal="center" vertical="top"/>
    </xf>
    <xf numFmtId="0" fontId="5" fillId="13" borderId="46" xfId="12" applyFont="1" applyFill="1" applyBorder="1" applyAlignment="1">
      <alignment horizontal="left"/>
    </xf>
    <xf numFmtId="0" fontId="15" fillId="13" borderId="46" xfId="12" applyFont="1" applyFill="1" applyBorder="1" applyAlignment="1">
      <alignment horizontal="left"/>
    </xf>
    <xf numFmtId="0" fontId="15" fillId="13" borderId="46" xfId="12" applyFont="1" applyFill="1" applyBorder="1" applyAlignment="1">
      <alignment horizontal="left" vertical="top"/>
    </xf>
    <xf numFmtId="0" fontId="15" fillId="13" borderId="46" xfId="12" applyFont="1" applyFill="1" applyBorder="1" applyAlignment="1">
      <alignment vertical="top"/>
    </xf>
    <xf numFmtId="0" fontId="15" fillId="13" borderId="46" xfId="12" applyFont="1" applyFill="1" applyBorder="1" applyAlignment="1">
      <alignment horizontal="center" vertical="top"/>
    </xf>
    <xf numFmtId="0" fontId="15" fillId="0" borderId="5" xfId="12" applyFont="1" applyFill="1" applyBorder="1" applyAlignment="1">
      <alignment horizontal="left" vertical="top" wrapText="1"/>
    </xf>
    <xf numFmtId="167" fontId="15" fillId="0" borderId="1" xfId="12" applyNumberFormat="1" applyFont="1" applyFill="1" applyBorder="1" applyAlignment="1">
      <alignment vertical="top" wrapText="1"/>
    </xf>
    <xf numFmtId="0" fontId="15" fillId="0" borderId="1" xfId="12" applyNumberFormat="1" applyFont="1" applyFill="1" applyBorder="1" applyAlignment="1">
      <alignment horizontal="left" vertical="top" wrapText="1"/>
    </xf>
    <xf numFmtId="0" fontId="15" fillId="0" borderId="6" xfId="0" applyFont="1" applyBorder="1" applyAlignment="1">
      <alignment horizontal="left" vertical="top" wrapText="1"/>
    </xf>
    <xf numFmtId="0" fontId="15" fillId="0" borderId="1" xfId="12" applyFont="1" applyFill="1" applyBorder="1" applyAlignment="1">
      <alignment vertical="top" wrapText="1"/>
    </xf>
    <xf numFmtId="169" fontId="0" fillId="0" borderId="1" xfId="0" applyNumberFormat="1" applyFont="1" applyBorder="1" applyAlignment="1">
      <alignment horizontal="right" vertical="top" wrapText="1"/>
    </xf>
    <xf numFmtId="0" fontId="15" fillId="0" borderId="4" xfId="0" applyFont="1" applyBorder="1" applyAlignment="1">
      <alignment horizontal="left" vertical="top" wrapText="1"/>
    </xf>
    <xf numFmtId="0" fontId="0" fillId="0" borderId="5" xfId="12" applyFont="1" applyFill="1" applyBorder="1" applyAlignment="1">
      <alignment horizontal="left" vertical="top" wrapText="1"/>
    </xf>
    <xf numFmtId="0" fontId="15" fillId="0" borderId="45" xfId="12" applyFont="1" applyFill="1" applyBorder="1" applyAlignment="1">
      <alignment horizontal="left" vertical="top" wrapText="1"/>
    </xf>
    <xf numFmtId="167" fontId="15" fillId="0" borderId="11" xfId="12" applyNumberFormat="1" applyFont="1" applyFill="1" applyBorder="1" applyAlignment="1">
      <alignment vertical="top" wrapText="1"/>
    </xf>
    <xf numFmtId="0" fontId="15" fillId="0" borderId="44" xfId="0" applyFont="1" applyBorder="1" applyAlignment="1">
      <alignment horizontal="left" vertical="top" wrapText="1"/>
    </xf>
    <xf numFmtId="167" fontId="15" fillId="0" borderId="47" xfId="12" applyNumberFormat="1" applyFont="1" applyFill="1" applyBorder="1" applyAlignment="1">
      <alignment vertical="top" wrapText="1"/>
    </xf>
    <xf numFmtId="0" fontId="15" fillId="0" borderId="4" xfId="12" applyNumberFormat="1" applyFont="1" applyFill="1" applyBorder="1" applyAlignment="1">
      <alignment horizontal="left" vertical="top" wrapText="1"/>
    </xf>
    <xf numFmtId="0" fontId="15" fillId="0" borderId="4" xfId="12" applyFont="1" applyFill="1" applyBorder="1" applyAlignment="1">
      <alignment vertical="top" wrapText="1"/>
    </xf>
    <xf numFmtId="169" fontId="0" fillId="0" borderId="4" xfId="0" applyNumberFormat="1" applyFont="1" applyBorder="1" applyAlignment="1">
      <alignment horizontal="right" vertical="top" wrapText="1"/>
    </xf>
    <xf numFmtId="0" fontId="15" fillId="0" borderId="47" xfId="0" applyFont="1" applyBorder="1" applyAlignment="1">
      <alignment horizontal="left" vertical="top" wrapText="1"/>
    </xf>
    <xf numFmtId="0" fontId="15" fillId="0" borderId="6" xfId="12" applyFont="1" applyFill="1" applyBorder="1" applyAlignment="1">
      <alignment horizontal="left" vertical="top" wrapText="1"/>
    </xf>
    <xf numFmtId="167" fontId="15" fillId="0" borderId="4" xfId="12" applyNumberFormat="1" applyFont="1" applyFill="1" applyBorder="1" applyAlignment="1">
      <alignment vertical="top" wrapText="1"/>
    </xf>
    <xf numFmtId="0" fontId="15" fillId="0" borderId="5" xfId="0" applyFont="1" applyBorder="1" applyAlignment="1">
      <alignment horizontal="left" vertical="top" wrapText="1"/>
    </xf>
    <xf numFmtId="0" fontId="15" fillId="0" borderId="45" xfId="0" applyFont="1" applyBorder="1" applyAlignment="1">
      <alignment horizontal="left" vertical="top" wrapText="1"/>
    </xf>
    <xf numFmtId="0" fontId="15" fillId="0" borderId="0" xfId="12" applyFont="1" applyFill="1" applyBorder="1"/>
    <xf numFmtId="0" fontId="15" fillId="0" borderId="0" xfId="12" applyFont="1" applyBorder="1" applyAlignment="1">
      <alignment horizontal="right" vertical="top"/>
    </xf>
    <xf numFmtId="0" fontId="15" fillId="3" borderId="0" xfId="12" applyFont="1" applyFill="1" applyBorder="1"/>
    <xf numFmtId="0" fontId="15" fillId="3" borderId="0" xfId="12" applyFont="1" applyFill="1" applyBorder="1" applyAlignment="1"/>
    <xf numFmtId="0" fontId="15" fillId="3" borderId="0" xfId="12" applyFont="1" applyFill="1" applyBorder="1" applyAlignment="1">
      <alignment horizontal="right" vertical="top"/>
    </xf>
    <xf numFmtId="0" fontId="15" fillId="3" borderId="0" xfId="12" applyFont="1" applyFill="1" applyBorder="1" applyAlignment="1">
      <alignment horizontal="left" vertical="top" wrapText="1"/>
    </xf>
    <xf numFmtId="0" fontId="15" fillId="3" borderId="0" xfId="12" applyFont="1" applyFill="1" applyBorder="1" applyAlignment="1">
      <alignment vertical="top" wrapText="1"/>
    </xf>
    <xf numFmtId="0" fontId="15" fillId="3" borderId="0" xfId="12" applyFont="1" applyFill="1" applyBorder="1" applyAlignment="1">
      <alignment horizontal="right" vertical="top" wrapText="1"/>
    </xf>
    <xf numFmtId="0" fontId="15" fillId="3" borderId="10" xfId="12" applyNumberFormat="1" applyFont="1" applyFill="1" applyBorder="1" applyAlignment="1">
      <alignment horizontal="left" vertical="top" wrapText="1"/>
    </xf>
    <xf numFmtId="0" fontId="15" fillId="3" borderId="16" xfId="12" applyNumberFormat="1" applyFont="1" applyFill="1" applyBorder="1" applyAlignment="1">
      <alignment vertical="top" wrapText="1"/>
    </xf>
    <xf numFmtId="166" fontId="15" fillId="0" borderId="5" xfId="0" applyNumberFormat="1" applyFont="1" applyBorder="1" applyAlignment="1">
      <alignment horizontal="center" vertical="center"/>
    </xf>
    <xf numFmtId="0" fontId="15" fillId="0" borderId="1" xfId="0" applyFont="1" applyFill="1" applyBorder="1" applyAlignment="1">
      <alignment vertical="top" wrapText="1"/>
    </xf>
    <xf numFmtId="0" fontId="15" fillId="0" borderId="16" xfId="0" applyFont="1" applyFill="1" applyBorder="1" applyAlignment="1">
      <alignment vertical="top" wrapText="1"/>
    </xf>
    <xf numFmtId="0" fontId="15" fillId="0" borderId="5" xfId="0" applyFont="1" applyFill="1" applyBorder="1" applyAlignment="1">
      <alignment vertical="top" wrapText="1"/>
    </xf>
    <xf numFmtId="166" fontId="15" fillId="0" borderId="1" xfId="0" applyNumberFormat="1" applyFont="1" applyBorder="1" applyAlignment="1">
      <alignment horizontal="center" vertical="center"/>
    </xf>
    <xf numFmtId="0" fontId="15" fillId="3" borderId="0" xfId="0" applyFont="1" applyFill="1" applyBorder="1" applyAlignment="1">
      <alignment horizontal="left" vertical="top" wrapText="1"/>
    </xf>
    <xf numFmtId="0" fontId="15" fillId="3" borderId="0" xfId="0" applyFont="1" applyFill="1" applyBorder="1" applyAlignment="1">
      <alignment vertical="top" wrapText="1"/>
    </xf>
    <xf numFmtId="166" fontId="15" fillId="3" borderId="0" xfId="0" applyNumberFormat="1" applyFont="1" applyFill="1" applyBorder="1" applyAlignment="1">
      <alignment horizontal="center" vertical="center"/>
    </xf>
    <xf numFmtId="0" fontId="15" fillId="3" borderId="0" xfId="0" applyFont="1" applyFill="1"/>
    <xf numFmtId="166" fontId="15" fillId="3" borderId="0" xfId="0" applyNumberFormat="1" applyFont="1" applyFill="1" applyAlignment="1">
      <alignment horizontal="center" vertical="center"/>
    </xf>
    <xf numFmtId="0" fontId="0" fillId="3" borderId="0" xfId="4" applyFont="1" applyFill="1"/>
    <xf numFmtId="0" fontId="44" fillId="3" borderId="0" xfId="0" applyFont="1" applyFill="1"/>
    <xf numFmtId="0" fontId="44" fillId="3" borderId="0" xfId="4" applyFont="1" applyFill="1"/>
    <xf numFmtId="0" fontId="5" fillId="13" borderId="0" xfId="0" applyFont="1" applyFill="1"/>
    <xf numFmtId="0" fontId="5" fillId="13" borderId="0" xfId="0" applyFont="1" applyFill="1" applyAlignment="1">
      <alignment vertical="center"/>
    </xf>
    <xf numFmtId="0" fontId="38" fillId="13" borderId="0" xfId="0" applyFont="1" applyFill="1" applyAlignment="1">
      <alignment horizontal="center" vertical="center" wrapText="1"/>
    </xf>
    <xf numFmtId="0" fontId="38" fillId="13" borderId="0" xfId="0" applyFont="1" applyFill="1" applyAlignment="1">
      <alignment horizontal="center" vertical="center"/>
    </xf>
    <xf numFmtId="0" fontId="0" fillId="0" borderId="5" xfId="0" applyFont="1" applyBorder="1" applyAlignment="1">
      <alignment horizontal="center" vertical="center"/>
    </xf>
    <xf numFmtId="0" fontId="0" fillId="0" borderId="5" xfId="0" applyFont="1" applyBorder="1" applyAlignment="1">
      <alignment horizontal="left" vertical="center" wrapText="1"/>
    </xf>
    <xf numFmtId="0" fontId="0" fillId="0" borderId="5" xfId="0" applyFont="1" applyBorder="1" applyAlignment="1">
      <alignment horizontal="center" vertical="top" wrapText="1"/>
    </xf>
    <xf numFmtId="0" fontId="0" fillId="0" borderId="50" xfId="0" applyFont="1" applyBorder="1" applyAlignment="1">
      <alignment horizontal="center" vertical="center"/>
    </xf>
    <xf numFmtId="166" fontId="0" fillId="0" borderId="51" xfId="0" applyNumberFormat="1" applyFont="1" applyBorder="1" applyAlignment="1">
      <alignment horizontal="center" vertical="center"/>
    </xf>
    <xf numFmtId="0" fontId="0" fillId="0" borderId="52" xfId="0" applyFont="1" applyBorder="1" applyAlignment="1">
      <alignment horizontal="center" vertical="top" wrapText="1"/>
    </xf>
    <xf numFmtId="0" fontId="0" fillId="0" borderId="6" xfId="0" applyFont="1" applyBorder="1" applyAlignment="1">
      <alignment horizontal="center" vertical="center"/>
    </xf>
    <xf numFmtId="166" fontId="0" fillId="0" borderId="6" xfId="0" applyNumberFormat="1" applyFont="1" applyBorder="1" applyAlignment="1">
      <alignment horizontal="center" vertical="center"/>
    </xf>
    <xf numFmtId="0" fontId="0" fillId="13" borderId="50" xfId="0" applyFont="1"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pplyAlignment="1">
      <alignment horizontal="left" vertical="center" wrapText="1"/>
    </xf>
    <xf numFmtId="0" fontId="0" fillId="13" borderId="0" xfId="0" applyFill="1"/>
    <xf numFmtId="0" fontId="19" fillId="13" borderId="0" xfId="12" applyFont="1" applyFill="1" applyAlignment="1">
      <alignment horizontal="left"/>
    </xf>
    <xf numFmtId="167" fontId="19" fillId="13" borderId="0" xfId="12" applyNumberFormat="1" applyFont="1" applyFill="1" applyAlignment="1">
      <alignment horizontal="right" vertical="top"/>
    </xf>
    <xf numFmtId="0" fontId="15" fillId="0" borderId="0" xfId="12" applyFont="1"/>
    <xf numFmtId="0" fontId="13" fillId="0" borderId="5" xfId="12" applyFont="1" applyFill="1" applyBorder="1" applyAlignment="1">
      <alignment horizontal="left" vertical="top" wrapText="1"/>
    </xf>
    <xf numFmtId="0" fontId="15" fillId="0" borderId="43" xfId="12" applyFont="1" applyFill="1" applyBorder="1" applyAlignment="1">
      <alignment horizontal="left" vertical="top" wrapText="1"/>
    </xf>
    <xf numFmtId="0" fontId="15" fillId="0" borderId="7" xfId="0" applyFont="1" applyBorder="1" applyAlignment="1">
      <alignment horizontal="left" vertical="top" wrapText="1"/>
    </xf>
    <xf numFmtId="0" fontId="15" fillId="0" borderId="2" xfId="0" applyFont="1" applyBorder="1" applyAlignment="1">
      <alignment horizontal="left" vertical="top" wrapText="1"/>
    </xf>
    <xf numFmtId="0" fontId="15" fillId="0" borderId="43" xfId="0" applyFont="1" applyBorder="1" applyAlignment="1">
      <alignment horizontal="left" vertical="top" wrapText="1"/>
    </xf>
    <xf numFmtId="0" fontId="15" fillId="0" borderId="4" xfId="12" applyFont="1" applyFill="1" applyBorder="1" applyAlignment="1">
      <alignment horizontal="left" vertical="top" wrapText="1"/>
    </xf>
    <xf numFmtId="0" fontId="13" fillId="0" borderId="45" xfId="12" applyFont="1" applyFill="1" applyBorder="1" applyAlignment="1">
      <alignment horizontal="left" vertical="top" wrapText="1"/>
    </xf>
    <xf numFmtId="167" fontId="15" fillId="0" borderId="45" xfId="12" applyNumberFormat="1" applyFont="1" applyFill="1" applyBorder="1" applyAlignment="1">
      <alignment vertical="top" wrapText="1"/>
    </xf>
    <xf numFmtId="169" fontId="0" fillId="0" borderId="5" xfId="0" applyNumberFormat="1" applyFont="1" applyBorder="1" applyAlignment="1">
      <alignment horizontal="right" vertical="top" wrapText="1"/>
    </xf>
    <xf numFmtId="0" fontId="15" fillId="0" borderId="47" xfId="0" applyFont="1" applyBorder="1" applyAlignment="1">
      <alignment vertical="top" wrapText="1"/>
    </xf>
    <xf numFmtId="0" fontId="0" fillId="0" borderId="4" xfId="0" applyFont="1" applyBorder="1" applyAlignment="1">
      <alignment horizontal="right" vertical="top" wrapText="1"/>
    </xf>
    <xf numFmtId="167" fontId="15" fillId="0" borderId="44" xfId="12" applyNumberFormat="1" applyFont="1" applyFill="1" applyBorder="1" applyAlignment="1">
      <alignment vertical="top" wrapText="1"/>
    </xf>
    <xf numFmtId="169" fontId="0" fillId="0" borderId="6" xfId="0" applyNumberFormat="1" applyFont="1" applyBorder="1" applyAlignment="1">
      <alignment horizontal="right" vertical="top" wrapText="1"/>
    </xf>
    <xf numFmtId="0" fontId="15" fillId="0" borderId="44" xfId="0" applyFont="1" applyBorder="1" applyAlignment="1">
      <alignment vertical="top" wrapText="1"/>
    </xf>
    <xf numFmtId="0" fontId="15" fillId="0" borderId="5" xfId="12" applyNumberFormat="1" applyFont="1" applyFill="1" applyBorder="1" applyAlignment="1">
      <alignment horizontal="left" vertical="top" wrapText="1"/>
    </xf>
    <xf numFmtId="0" fontId="0" fillId="0" borderId="6" xfId="0" applyFont="1" applyBorder="1" applyAlignment="1">
      <alignment horizontal="right" vertical="top" wrapText="1"/>
    </xf>
    <xf numFmtId="0" fontId="15" fillId="0" borderId="10" xfId="12" applyFont="1" applyFill="1" applyBorder="1" applyAlignment="1">
      <alignment vertical="top" wrapText="1"/>
    </xf>
    <xf numFmtId="0" fontId="15" fillId="0" borderId="47" xfId="12" applyNumberFormat="1" applyFont="1" applyFill="1" applyBorder="1" applyAlignment="1">
      <alignment horizontal="left" vertical="top" wrapText="1"/>
    </xf>
    <xf numFmtId="0" fontId="15" fillId="0" borderId="46" xfId="12" applyFont="1" applyFill="1" applyBorder="1" applyAlignment="1">
      <alignment vertical="top" wrapText="1"/>
    </xf>
    <xf numFmtId="0" fontId="5" fillId="3" borderId="0" xfId="0" applyFont="1" applyFill="1"/>
    <xf numFmtId="0" fontId="5" fillId="0" borderId="0" xfId="0" applyFont="1" applyAlignment="1"/>
    <xf numFmtId="166" fontId="47" fillId="3" borderId="0" xfId="0" applyNumberFormat="1" applyFont="1" applyFill="1" applyAlignment="1">
      <alignment horizontal="center" vertical="center"/>
    </xf>
    <xf numFmtId="0" fontId="38" fillId="13" borderId="0" xfId="12" applyFont="1" applyFill="1" applyBorder="1" applyAlignment="1">
      <alignment vertical="top"/>
    </xf>
    <xf numFmtId="0" fontId="0" fillId="13" borderId="0" xfId="0" applyFill="1" applyAlignment="1">
      <alignment vertical="center"/>
    </xf>
    <xf numFmtId="0" fontId="39" fillId="13" borderId="0" xfId="0" applyFont="1" applyFill="1" applyAlignment="1">
      <alignment horizontal="center" vertical="center"/>
    </xf>
    <xf numFmtId="0" fontId="13" fillId="0" borderId="6" xfId="12" applyFont="1" applyFill="1" applyBorder="1" applyAlignment="1">
      <alignment horizontal="left" vertical="top" wrapText="1"/>
    </xf>
    <xf numFmtId="0" fontId="19" fillId="13" borderId="0" xfId="12" applyFont="1" applyFill="1" applyBorder="1" applyAlignment="1">
      <alignment horizontal="left"/>
    </xf>
    <xf numFmtId="0" fontId="38" fillId="14" borderId="5" xfId="0" applyFont="1" applyFill="1" applyBorder="1" applyAlignment="1">
      <alignment horizontal="center" vertical="center"/>
    </xf>
    <xf numFmtId="0" fontId="19" fillId="13" borderId="0" xfId="12" applyFont="1" applyFill="1" applyAlignment="1">
      <alignment horizontal="right"/>
    </xf>
    <xf numFmtId="167" fontId="15" fillId="0" borderId="5" xfId="12" applyNumberFormat="1" applyFont="1" applyFill="1" applyBorder="1" applyAlignment="1">
      <alignment vertical="top" wrapText="1"/>
    </xf>
    <xf numFmtId="167" fontId="15" fillId="0" borderId="43" xfId="12" applyNumberFormat="1" applyFont="1" applyFill="1" applyBorder="1" applyAlignment="1">
      <alignment vertical="top" wrapText="1"/>
    </xf>
    <xf numFmtId="0" fontId="15" fillId="0" borderId="45" xfId="12" applyFont="1" applyFill="1" applyBorder="1" applyAlignment="1">
      <alignment vertical="top" wrapText="1"/>
    </xf>
    <xf numFmtId="167" fontId="15" fillId="0" borderId="16" xfId="12" applyNumberFormat="1" applyFont="1" applyFill="1" applyBorder="1" applyAlignment="1">
      <alignment vertical="top" wrapText="1"/>
    </xf>
    <xf numFmtId="0" fontId="15" fillId="0" borderId="11" xfId="12" applyFont="1" applyFill="1" applyBorder="1" applyAlignment="1">
      <alignment vertical="top" wrapText="1"/>
    </xf>
    <xf numFmtId="0" fontId="15" fillId="0" borderId="1" xfId="12" applyFont="1" applyFill="1" applyBorder="1" applyAlignment="1">
      <alignment horizontal="left" vertical="top" wrapText="1"/>
    </xf>
    <xf numFmtId="0" fontId="0" fillId="0" borderId="1" xfId="12" applyFont="1" applyFill="1" applyBorder="1" applyAlignment="1">
      <alignment vertical="top" wrapText="1"/>
    </xf>
    <xf numFmtId="167" fontId="15" fillId="0" borderId="54" xfId="12" applyNumberFormat="1" applyFont="1" applyFill="1" applyBorder="1" applyAlignment="1">
      <alignment vertical="top" wrapText="1"/>
    </xf>
    <xf numFmtId="0" fontId="15" fillId="0" borderId="51" xfId="12" applyNumberFormat="1" applyFont="1" applyFill="1" applyBorder="1" applyAlignment="1">
      <alignment horizontal="left" vertical="top" wrapText="1"/>
    </xf>
    <xf numFmtId="0" fontId="0" fillId="0" borderId="11" xfId="12" applyFont="1" applyFill="1" applyBorder="1" applyAlignment="1">
      <alignment vertical="top" wrapText="1"/>
    </xf>
    <xf numFmtId="0" fontId="0" fillId="0" borderId="6" xfId="12" applyFont="1" applyFill="1" applyBorder="1" applyAlignment="1">
      <alignment horizontal="left" vertical="top" wrapText="1"/>
    </xf>
    <xf numFmtId="167" fontId="15" fillId="0" borderId="50" xfId="12" applyNumberFormat="1" applyFont="1" applyFill="1" applyBorder="1" applyAlignment="1">
      <alignment vertical="top" wrapText="1"/>
    </xf>
    <xf numFmtId="0" fontId="15" fillId="0" borderId="44" xfId="12" applyFont="1" applyFill="1" applyBorder="1" applyAlignment="1">
      <alignment horizontal="left" vertical="top" wrapText="1"/>
    </xf>
    <xf numFmtId="167" fontId="15" fillId="0" borderId="14" xfId="12" applyNumberFormat="1" applyFont="1" applyFill="1" applyBorder="1" applyAlignment="1">
      <alignment vertical="top" wrapText="1"/>
    </xf>
    <xf numFmtId="170" fontId="13" fillId="6" borderId="6" xfId="5" applyNumberFormat="1" applyFill="1" applyBorder="1" applyAlignment="1" applyProtection="1">
      <alignment horizontal="right" vertical="center"/>
    </xf>
    <xf numFmtId="0" fontId="0" fillId="5" borderId="6" xfId="5" applyFont="1" applyFill="1" applyBorder="1" applyAlignment="1" applyProtection="1">
      <alignment horizontal="left" vertical="center"/>
      <protection locked="0"/>
    </xf>
    <xf numFmtId="0" fontId="0" fillId="5" borderId="6" xfId="5" applyFont="1" applyFill="1" applyBorder="1" applyAlignment="1" applyProtection="1">
      <alignment vertical="center" wrapText="1"/>
      <protection locked="0"/>
    </xf>
    <xf numFmtId="0" fontId="13" fillId="5" borderId="6" xfId="5" applyFill="1" applyBorder="1" applyAlignment="1" applyProtection="1">
      <alignment vertical="center" wrapText="1"/>
      <protection locked="0"/>
    </xf>
    <xf numFmtId="0" fontId="5" fillId="0" borderId="0" xfId="0" applyFont="1" applyAlignment="1"/>
    <xf numFmtId="170" fontId="13" fillId="6" borderId="1" xfId="5" applyNumberFormat="1" applyFill="1" applyBorder="1" applyAlignment="1" applyProtection="1">
      <alignment horizontal="right" vertical="center"/>
    </xf>
    <xf numFmtId="44" fontId="5" fillId="5" borderId="19" xfId="8" applyFont="1" applyFill="1" applyBorder="1" applyAlignment="1" applyProtection="1">
      <alignment horizontal="right"/>
      <protection locked="0"/>
    </xf>
    <xf numFmtId="44" fontId="5" fillId="5" borderId="21" xfId="8" applyFont="1" applyFill="1" applyBorder="1" applyAlignment="1" applyProtection="1">
      <alignment horizontal="right"/>
      <protection locked="0"/>
    </xf>
    <xf numFmtId="44" fontId="13" fillId="6" borderId="30" xfId="8" applyFill="1" applyBorder="1" applyAlignment="1" applyProtection="1">
      <alignment horizontal="right"/>
    </xf>
    <xf numFmtId="44" fontId="5" fillId="0" borderId="0" xfId="8" applyFont="1" applyBorder="1" applyAlignment="1">
      <alignment horizontal="right"/>
    </xf>
    <xf numFmtId="44" fontId="5" fillId="5" borderId="24" xfId="8" applyFont="1" applyFill="1" applyBorder="1" applyAlignment="1" applyProtection="1">
      <alignment horizontal="right"/>
      <protection locked="0"/>
    </xf>
    <xf numFmtId="44" fontId="13" fillId="6" borderId="23" xfId="8" applyFill="1" applyBorder="1" applyAlignment="1" applyProtection="1">
      <alignment horizontal="right"/>
    </xf>
    <xf numFmtId="44" fontId="5" fillId="6" borderId="39" xfId="8" applyFont="1" applyFill="1" applyBorder="1" applyAlignment="1" applyProtection="1">
      <alignment horizontal="right"/>
    </xf>
    <xf numFmtId="44" fontId="5" fillId="6" borderId="41" xfId="8" applyFont="1" applyFill="1" applyBorder="1" applyAlignment="1" applyProtection="1">
      <alignment horizontal="right"/>
    </xf>
    <xf numFmtId="44" fontId="5" fillId="6" borderId="21" xfId="8" applyFont="1" applyFill="1" applyBorder="1" applyAlignment="1" applyProtection="1">
      <alignment horizontal="right"/>
    </xf>
    <xf numFmtId="44" fontId="5" fillId="6" borderId="40" xfId="8" applyFont="1" applyFill="1" applyBorder="1" applyAlignment="1" applyProtection="1">
      <alignment horizontal="right"/>
    </xf>
    <xf numFmtId="44" fontId="13" fillId="6" borderId="34" xfId="8" applyFill="1" applyBorder="1" applyProtection="1"/>
    <xf numFmtId="44" fontId="13" fillId="6" borderId="38" xfId="8" applyFill="1" applyBorder="1" applyProtection="1"/>
    <xf numFmtId="44" fontId="13" fillId="6" borderId="30" xfId="8" applyFill="1" applyBorder="1" applyProtection="1"/>
    <xf numFmtId="44" fontId="5" fillId="0" borderId="0" xfId="8" applyFont="1" applyBorder="1" applyAlignment="1">
      <alignment horizontal="center"/>
    </xf>
    <xf numFmtId="44" fontId="5" fillId="6" borderId="19" xfId="8" applyFont="1" applyFill="1" applyBorder="1" applyAlignment="1" applyProtection="1">
      <alignment horizontal="right"/>
    </xf>
    <xf numFmtId="44" fontId="5" fillId="6" borderId="24" xfId="8" applyFont="1" applyFill="1" applyBorder="1" applyAlignment="1" applyProtection="1">
      <alignment horizontal="right"/>
    </xf>
    <xf numFmtId="44" fontId="5" fillId="6" borderId="41" xfId="8" applyFont="1" applyFill="1" applyBorder="1" applyProtection="1"/>
    <xf numFmtId="44" fontId="5" fillId="6" borderId="21" xfId="8" applyFont="1" applyFill="1" applyBorder="1" applyProtection="1"/>
    <xf numFmtId="44" fontId="5" fillId="6" borderId="40" xfId="8" applyFont="1" applyFill="1" applyBorder="1" applyProtection="1"/>
    <xf numFmtId="10" fontId="5" fillId="5" borderId="21" xfId="43" applyNumberFormat="1" applyFont="1" applyFill="1" applyBorder="1" applyAlignment="1" applyProtection="1">
      <alignment horizontal="right" vertical="center"/>
      <protection locked="0"/>
    </xf>
    <xf numFmtId="10" fontId="5" fillId="6" borderId="21" xfId="5" applyNumberFormat="1" applyFont="1" applyFill="1" applyBorder="1" applyAlignment="1" applyProtection="1">
      <alignment horizontal="right" vertical="center"/>
    </xf>
    <xf numFmtId="0" fontId="13" fillId="5" borderId="19" xfId="5" applyFont="1" applyFill="1" applyBorder="1" applyAlignment="1" applyProtection="1">
      <alignment horizontal="right"/>
      <protection locked="0"/>
    </xf>
    <xf numFmtId="0" fontId="13" fillId="5" borderId="21" xfId="5" applyFont="1" applyFill="1" applyBorder="1" applyAlignment="1" applyProtection="1">
      <alignment horizontal="right"/>
      <protection locked="0"/>
    </xf>
    <xf numFmtId="0" fontId="13" fillId="5" borderId="24" xfId="5" applyFont="1" applyFill="1" applyBorder="1" applyAlignment="1" applyProtection="1">
      <alignment horizontal="right"/>
      <protection locked="0"/>
    </xf>
    <xf numFmtId="10" fontId="13" fillId="5" borderId="21" xfId="5" applyNumberFormat="1" applyFont="1" applyFill="1" applyBorder="1" applyAlignment="1" applyProtection="1">
      <alignment horizontal="right"/>
      <protection locked="0"/>
    </xf>
    <xf numFmtId="10" fontId="5" fillId="6" borderId="21" xfId="5" applyNumberFormat="1" applyFont="1" applyFill="1" applyBorder="1" applyAlignment="1" applyProtection="1">
      <alignment horizontal="right"/>
    </xf>
    <xf numFmtId="44" fontId="5" fillId="5" borderId="39" xfId="8" applyFont="1" applyFill="1" applyBorder="1" applyAlignment="1" applyProtection="1">
      <alignment horizontal="right" vertical="center"/>
      <protection locked="0"/>
    </xf>
    <xf numFmtId="44" fontId="5" fillId="5" borderId="41" xfId="8" applyFont="1" applyFill="1" applyBorder="1" applyAlignment="1" applyProtection="1">
      <alignment horizontal="right" vertical="center"/>
      <protection locked="0"/>
    </xf>
    <xf numFmtId="44" fontId="13" fillId="6" borderId="38" xfId="8" applyFill="1" applyBorder="1" applyAlignment="1" applyProtection="1">
      <alignment horizontal="right" vertical="center"/>
    </xf>
    <xf numFmtId="44" fontId="5" fillId="5" borderId="19" xfId="8" applyFont="1" applyFill="1" applyBorder="1" applyAlignment="1" applyProtection="1">
      <alignment horizontal="right" vertical="center"/>
      <protection locked="0"/>
    </xf>
    <xf numFmtId="44" fontId="5" fillId="5" borderId="21" xfId="8" applyFont="1" applyFill="1" applyBorder="1" applyAlignment="1" applyProtection="1">
      <alignment horizontal="right" vertical="center"/>
      <protection locked="0"/>
    </xf>
    <xf numFmtId="44" fontId="5" fillId="6" borderId="39" xfId="8" applyFont="1" applyFill="1" applyBorder="1" applyAlignment="1" applyProtection="1">
      <alignment horizontal="right" vertical="center"/>
    </xf>
    <xf numFmtId="44" fontId="5" fillId="6" borderId="41" xfId="8" applyFont="1" applyFill="1" applyBorder="1" applyAlignment="1" applyProtection="1">
      <alignment horizontal="right" vertical="center"/>
    </xf>
    <xf numFmtId="44" fontId="5" fillId="6" borderId="21" xfId="8" applyFont="1" applyFill="1" applyBorder="1" applyAlignment="1" applyProtection="1">
      <alignment horizontal="right" vertical="center"/>
    </xf>
    <xf numFmtId="44" fontId="5" fillId="6" borderId="40" xfId="8" applyFont="1" applyFill="1" applyBorder="1" applyAlignment="1" applyProtection="1">
      <alignment horizontal="right" vertical="center"/>
    </xf>
    <xf numFmtId="44" fontId="13" fillId="6" borderId="30" xfId="8" applyFill="1" applyBorder="1" applyAlignment="1" applyProtection="1">
      <alignment horizontal="right" vertical="center"/>
    </xf>
    <xf numFmtId="44" fontId="5" fillId="5" borderId="19" xfId="4" applyNumberFormat="1" applyFont="1" applyFill="1" applyBorder="1" applyAlignment="1" applyProtection="1">
      <alignment horizontal="right" vertical="center"/>
      <protection locked="0"/>
    </xf>
    <xf numFmtId="44" fontId="5" fillId="5" borderId="21" xfId="4" applyNumberFormat="1" applyFont="1" applyFill="1" applyBorder="1" applyAlignment="1" applyProtection="1">
      <alignment horizontal="right" vertical="center"/>
      <protection locked="0"/>
    </xf>
    <xf numFmtId="44" fontId="13" fillId="6" borderId="38" xfId="5" applyNumberFormat="1" applyFill="1" applyBorder="1" applyAlignment="1" applyProtection="1">
      <alignment horizontal="right" vertical="center"/>
    </xf>
    <xf numFmtId="44" fontId="5" fillId="5" borderId="39" xfId="4" applyNumberFormat="1" applyFont="1" applyFill="1" applyBorder="1" applyAlignment="1" applyProtection="1">
      <alignment horizontal="right" vertical="center"/>
      <protection locked="0"/>
    </xf>
    <xf numFmtId="44" fontId="5" fillId="5" borderId="41" xfId="4" applyNumberFormat="1" applyFont="1" applyFill="1" applyBorder="1" applyAlignment="1" applyProtection="1">
      <alignment horizontal="right" vertical="center"/>
      <protection locked="0"/>
    </xf>
    <xf numFmtId="14" fontId="5" fillId="5" borderId="0" xfId="0" applyNumberFormat="1" applyFont="1" applyFill="1" applyBorder="1" applyAlignment="1" applyProtection="1">
      <alignment horizontal="left" vertical="center"/>
      <protection locked="0"/>
    </xf>
    <xf numFmtId="44" fontId="6" fillId="0" borderId="0" xfId="8" applyFont="1" applyAlignment="1">
      <alignment horizontal="left" vertical="top"/>
    </xf>
    <xf numFmtId="44" fontId="25" fillId="0" borderId="0" xfId="8" applyFont="1" applyAlignment="1">
      <alignment horizontal="left" vertical="center"/>
    </xf>
    <xf numFmtId="44" fontId="5" fillId="0" borderId="0" xfId="8" applyFont="1" applyAlignment="1">
      <alignment horizontal="left"/>
    </xf>
    <xf numFmtId="49" fontId="17" fillId="0" borderId="14" xfId="5" applyNumberFormat="1" applyFont="1" applyFill="1" applyBorder="1"/>
    <xf numFmtId="170" fontId="13" fillId="12" borderId="6" xfId="5" applyNumberFormat="1" applyFill="1" applyBorder="1" applyAlignment="1" applyProtection="1">
      <alignment horizontal="right" vertical="center"/>
      <protection hidden="1"/>
    </xf>
    <xf numFmtId="170" fontId="13" fillId="12" borderId="6" xfId="5" applyNumberFormat="1" applyFill="1" applyBorder="1" applyAlignment="1" applyProtection="1">
      <alignment vertical="center"/>
      <protection hidden="1"/>
    </xf>
    <xf numFmtId="0" fontId="13" fillId="6" borderId="0" xfId="5" applyFill="1" applyProtection="1"/>
    <xf numFmtId="0" fontId="13" fillId="12" borderId="6" xfId="5" applyFill="1" applyBorder="1" applyAlignment="1" applyProtection="1">
      <alignment vertical="center"/>
      <protection hidden="1"/>
    </xf>
    <xf numFmtId="0" fontId="0" fillId="6" borderId="5" xfId="0" applyFont="1" applyFill="1" applyBorder="1" applyAlignment="1" applyProtection="1">
      <alignment horizontal="center" vertical="center"/>
    </xf>
    <xf numFmtId="0" fontId="19" fillId="0" borderId="34" xfId="44" applyNumberFormat="1" applyFont="1" applyFill="1" applyBorder="1" applyAlignment="1">
      <alignment horizontal="center" vertical="center"/>
    </xf>
    <xf numFmtId="0" fontId="5" fillId="0" borderId="31" xfId="4" applyNumberFormat="1" applyFont="1" applyFill="1" applyBorder="1" applyAlignment="1">
      <alignment horizontal="center" vertical="center"/>
    </xf>
    <xf numFmtId="44" fontId="13" fillId="6" borderId="1" xfId="8" applyFill="1" applyBorder="1" applyAlignment="1" applyProtection="1">
      <alignment horizontal="right" vertical="center"/>
    </xf>
    <xf numFmtId="44" fontId="13" fillId="12" borderId="6" xfId="8" applyFill="1" applyBorder="1" applyAlignment="1" applyProtection="1">
      <alignment horizontal="right" vertical="center"/>
    </xf>
    <xf numFmtId="44" fontId="13" fillId="6" borderId="6" xfId="8" applyFill="1" applyBorder="1" applyAlignment="1" applyProtection="1">
      <alignment horizontal="right" vertical="center"/>
    </xf>
    <xf numFmtId="0" fontId="0" fillId="5" borderId="6" xfId="5" applyFont="1" applyFill="1" applyBorder="1" applyAlignment="1" applyProtection="1">
      <alignment horizontal="right" vertical="center"/>
      <protection locked="0"/>
    </xf>
    <xf numFmtId="44" fontId="13" fillId="6" borderId="6" xfId="8" applyFill="1" applyBorder="1" applyAlignment="1" applyProtection="1">
      <alignment vertical="center"/>
    </xf>
    <xf numFmtId="0" fontId="0" fillId="5" borderId="6" xfId="5" applyFont="1" applyFill="1" applyBorder="1" applyAlignment="1" applyProtection="1">
      <alignment vertical="center"/>
      <protection locked="0"/>
    </xf>
    <xf numFmtId="170" fontId="5" fillId="0" borderId="10" xfId="0" applyNumberFormat="1" applyFont="1" applyBorder="1"/>
    <xf numFmtId="44" fontId="13" fillId="5" borderId="6" xfId="8" applyFill="1" applyBorder="1" applyAlignment="1" applyProtection="1">
      <alignment vertical="center"/>
      <protection locked="0"/>
    </xf>
    <xf numFmtId="44" fontId="13" fillId="6" borderId="1" xfId="8" applyFill="1" applyBorder="1" applyAlignment="1" applyProtection="1">
      <alignment vertical="center"/>
    </xf>
    <xf numFmtId="0" fontId="5" fillId="0" borderId="10" xfId="0" applyFont="1" applyBorder="1" applyAlignment="1">
      <alignment vertical="center"/>
    </xf>
    <xf numFmtId="0" fontId="23" fillId="0" borderId="14" xfId="5" applyFont="1" applyBorder="1"/>
    <xf numFmtId="0" fontId="0" fillId="0" borderId="0" xfId="0" applyFill="1" applyBorder="1"/>
    <xf numFmtId="44" fontId="13" fillId="12" borderId="6" xfId="8" applyFill="1" applyBorder="1" applyAlignment="1" applyProtection="1">
      <alignment horizontal="right" vertical="center"/>
      <protection hidden="1"/>
    </xf>
    <xf numFmtId="0" fontId="0" fillId="0" borderId="0" xfId="0" applyFont="1" applyFill="1" applyBorder="1" applyAlignment="1">
      <alignment horizontal="right" vertical="center"/>
    </xf>
    <xf numFmtId="0" fontId="0" fillId="0" borderId="0" xfId="0" applyFont="1" applyAlignment="1">
      <alignment horizontal="right" vertical="center"/>
    </xf>
    <xf numFmtId="0" fontId="0" fillId="0" borderId="0" xfId="6" applyFont="1" applyAlignment="1">
      <alignment horizontal="left" vertical="center" indent="1"/>
    </xf>
    <xf numFmtId="0" fontId="0" fillId="0" borderId="0" xfId="6" applyFont="1" applyAlignment="1">
      <alignment vertical="center"/>
    </xf>
    <xf numFmtId="0" fontId="0" fillId="0" borderId="0" xfId="0" applyFont="1" applyAlignment="1">
      <alignment vertical="center"/>
    </xf>
    <xf numFmtId="0" fontId="48" fillId="0" borderId="0" xfId="10" applyFont="1" applyFill="1" applyBorder="1" applyAlignment="1" applyProtection="1">
      <alignment horizontal="left" vertical="center" indent="1"/>
    </xf>
    <xf numFmtId="0" fontId="26" fillId="0" borderId="0" xfId="8" applyNumberFormat="1" applyFont="1" applyAlignment="1">
      <alignment vertical="center"/>
    </xf>
    <xf numFmtId="0" fontId="5" fillId="0" borderId="31" xfId="4" applyNumberFormat="1" applyFont="1" applyBorder="1" applyAlignment="1">
      <alignment horizontal="center" vertical="center"/>
    </xf>
    <xf numFmtId="0" fontId="5" fillId="0" borderId="32" xfId="4" applyNumberFormat="1" applyFont="1" applyBorder="1" applyAlignment="1">
      <alignment horizontal="center" vertical="center"/>
    </xf>
    <xf numFmtId="0" fontId="5" fillId="0" borderId="33" xfId="4" applyNumberFormat="1" applyFont="1" applyBorder="1" applyAlignment="1">
      <alignment horizontal="center" vertical="center"/>
    </xf>
    <xf numFmtId="0" fontId="5" fillId="0" borderId="34" xfId="4" applyNumberFormat="1" applyFont="1" applyBorder="1" applyAlignment="1">
      <alignment horizontal="center" vertical="center"/>
    </xf>
    <xf numFmtId="0" fontId="5" fillId="0" borderId="35" xfId="4" applyNumberFormat="1" applyFont="1" applyBorder="1" applyAlignment="1">
      <alignment horizontal="center" vertical="center"/>
    </xf>
    <xf numFmtId="0" fontId="0" fillId="9" borderId="5" xfId="0" applyFill="1" applyBorder="1" applyAlignment="1">
      <alignment vertical="center"/>
    </xf>
    <xf numFmtId="0" fontId="0" fillId="10" borderId="1" xfId="0" applyFont="1" applyFill="1" applyBorder="1" applyAlignment="1">
      <alignment horizontal="right" vertical="center"/>
    </xf>
    <xf numFmtId="0" fontId="34" fillId="10" borderId="1" xfId="10" applyFill="1" applyBorder="1" applyAlignment="1" applyProtection="1">
      <alignment horizontal="left" vertical="center" indent="1"/>
    </xf>
    <xf numFmtId="0" fontId="32" fillId="0" borderId="0" xfId="9" applyFont="1" applyAlignment="1">
      <alignment horizontal="center" vertical="center" shrinkToFit="1"/>
    </xf>
    <xf numFmtId="0" fontId="30" fillId="0" borderId="5" xfId="0" applyFont="1" applyBorder="1" applyAlignment="1">
      <alignment horizontal="center" vertical="center"/>
    </xf>
    <xf numFmtId="0" fontId="29" fillId="0" borderId="6" xfId="0" applyFont="1" applyBorder="1" applyAlignment="1">
      <alignment horizontal="center" vertical="center"/>
    </xf>
    <xf numFmtId="0" fontId="30" fillId="0" borderId="43" xfId="0" applyFont="1" applyBorder="1" applyAlignment="1">
      <alignment horizontal="center" vertical="center"/>
    </xf>
    <xf numFmtId="0" fontId="30" fillId="0" borderId="14" xfId="0" applyFont="1" applyBorder="1" applyAlignment="1">
      <alignment horizontal="center" vertical="center"/>
    </xf>
    <xf numFmtId="0" fontId="30" fillId="0" borderId="45" xfId="0" applyFont="1" applyBorder="1" applyAlignment="1">
      <alignment horizontal="center" vertical="center"/>
    </xf>
    <xf numFmtId="0" fontId="30" fillId="0" borderId="7" xfId="0" applyFont="1" applyBorder="1" applyAlignment="1">
      <alignment horizontal="center" vertical="center"/>
    </xf>
    <xf numFmtId="0" fontId="30" fillId="0" borderId="0" xfId="0" applyFont="1" applyBorder="1" applyAlignment="1">
      <alignment horizontal="center" vertical="center"/>
    </xf>
    <xf numFmtId="0" fontId="30" fillId="0" borderId="44" xfId="0" applyFont="1" applyBorder="1" applyAlignment="1">
      <alignment horizontal="center" vertical="center"/>
    </xf>
    <xf numFmtId="0" fontId="35" fillId="10" borderId="5" xfId="0" applyFont="1" applyFill="1" applyBorder="1" applyAlignment="1">
      <alignment horizontal="left" vertical="center" wrapText="1" indent="1"/>
    </xf>
    <xf numFmtId="0" fontId="35" fillId="7" borderId="5" xfId="0" applyFont="1" applyFill="1" applyBorder="1" applyAlignment="1">
      <alignment horizontal="left" vertical="center" wrapText="1" indent="1"/>
    </xf>
    <xf numFmtId="0" fontId="35" fillId="8" borderId="5" xfId="0" applyFont="1" applyFill="1" applyBorder="1" applyAlignment="1">
      <alignment horizontal="left" vertical="center" wrapText="1" indent="1"/>
    </xf>
    <xf numFmtId="0" fontId="35" fillId="7" borderId="5" xfId="0" applyFont="1" applyFill="1" applyBorder="1" applyAlignment="1" applyProtection="1">
      <alignment horizontal="left" vertical="center" wrapText="1" indent="1"/>
      <protection locked="0"/>
    </xf>
    <xf numFmtId="0" fontId="35" fillId="9" borderId="5" xfId="0" applyFont="1" applyFill="1" applyBorder="1" applyAlignment="1">
      <alignment horizontal="left" vertical="center" wrapText="1" indent="1"/>
    </xf>
    <xf numFmtId="0" fontId="35" fillId="8" borderId="5" xfId="0" applyFont="1" applyFill="1" applyBorder="1" applyAlignment="1" applyProtection="1">
      <alignment horizontal="left" vertical="center" wrapText="1" indent="1"/>
      <protection locked="0"/>
    </xf>
    <xf numFmtId="0" fontId="0" fillId="8" borderId="5" xfId="6" applyFont="1" applyFill="1" applyBorder="1" applyAlignment="1">
      <alignment horizontal="left" vertical="center" wrapText="1" indent="1"/>
    </xf>
    <xf numFmtId="0" fontId="0" fillId="10" borderId="5" xfId="6" applyFont="1" applyFill="1" applyBorder="1" applyAlignment="1">
      <alignment horizontal="left" vertical="center" wrapText="1" indent="1"/>
    </xf>
    <xf numFmtId="0" fontId="0" fillId="9" borderId="5" xfId="6" applyFont="1" applyFill="1" applyBorder="1" applyAlignment="1">
      <alignment horizontal="left" vertical="center" wrapText="1" indent="1"/>
    </xf>
    <xf numFmtId="0" fontId="0" fillId="11" borderId="5" xfId="6" applyFont="1" applyFill="1" applyBorder="1" applyAlignment="1">
      <alignment horizontal="left" vertical="center" wrapText="1" indent="1"/>
    </xf>
    <xf numFmtId="0" fontId="0" fillId="0" borderId="0" xfId="6" applyFont="1" applyFill="1" applyBorder="1" applyAlignment="1">
      <alignment horizontal="left" vertical="center" wrapText="1"/>
    </xf>
    <xf numFmtId="0" fontId="0" fillId="10" borderId="1" xfId="6" applyFont="1" applyFill="1" applyBorder="1" applyAlignment="1">
      <alignment horizontal="left" vertical="center" wrapText="1" indent="1"/>
    </xf>
    <xf numFmtId="0" fontId="0" fillId="0" borderId="1" xfId="5" applyFont="1" applyFill="1" applyBorder="1" applyAlignment="1">
      <alignment horizontal="center" vertical="center"/>
    </xf>
    <xf numFmtId="0" fontId="13" fillId="0" borderId="1" xfId="5" applyFill="1" applyBorder="1" applyAlignment="1">
      <alignment vertical="center"/>
    </xf>
    <xf numFmtId="0" fontId="5" fillId="5" borderId="0" xfId="0" applyFont="1" applyFill="1" applyBorder="1" applyAlignment="1" applyProtection="1">
      <alignment horizontal="left" vertical="center"/>
      <protection locked="0"/>
    </xf>
    <xf numFmtId="0" fontId="5" fillId="5" borderId="44" xfId="0" applyFont="1" applyFill="1" applyBorder="1" applyAlignment="1" applyProtection="1">
      <alignment horizontal="left" vertical="center"/>
      <protection locked="0"/>
    </xf>
    <xf numFmtId="0" fontId="5" fillId="6" borderId="0" xfId="0" applyFont="1" applyFill="1" applyAlignment="1">
      <alignment horizontal="left" vertical="center"/>
    </xf>
    <xf numFmtId="0" fontId="0" fillId="0" borderId="0" xfId="0" applyAlignment="1">
      <alignment horizontal="left" vertical="center"/>
    </xf>
    <xf numFmtId="0" fontId="13" fillId="0" borderId="5" xfId="5" applyFill="1" applyBorder="1" applyAlignment="1">
      <alignment horizontal="center" vertical="center" wrapText="1"/>
    </xf>
    <xf numFmtId="0" fontId="13" fillId="0" borderId="4" xfId="5" applyFill="1" applyBorder="1" applyAlignment="1"/>
    <xf numFmtId="0" fontId="13" fillId="0" borderId="1" xfId="5" applyBorder="1" applyAlignment="1">
      <alignment horizontal="center" vertical="center"/>
    </xf>
    <xf numFmtId="0" fontId="13" fillId="0" borderId="1" xfId="5" applyBorder="1" applyAlignment="1">
      <alignment vertical="center"/>
    </xf>
    <xf numFmtId="0" fontId="13" fillId="0" borderId="4" xfId="5" applyFill="1" applyBorder="1" applyAlignment="1">
      <alignment horizontal="center" vertical="center" wrapText="1"/>
    </xf>
    <xf numFmtId="0" fontId="0" fillId="0" borderId="5" xfId="5" applyFont="1" applyBorder="1" applyAlignment="1">
      <alignment horizontal="center" vertical="center" wrapText="1"/>
    </xf>
    <xf numFmtId="0" fontId="13" fillId="0" borderId="4" xfId="5" applyBorder="1" applyAlignment="1">
      <alignment horizontal="center" vertical="center" wrapText="1"/>
    </xf>
    <xf numFmtId="0" fontId="26" fillId="0" borderId="0" xfId="0" applyFont="1" applyAlignment="1">
      <alignment horizontal="left" vertical="center"/>
    </xf>
    <xf numFmtId="0" fontId="21" fillId="0" borderId="0" xfId="5" applyFont="1" applyAlignment="1">
      <alignment horizontal="left" vertical="top" wrapText="1"/>
    </xf>
    <xf numFmtId="0" fontId="25" fillId="0" borderId="1" xfId="5" applyFont="1" applyBorder="1" applyAlignment="1">
      <alignment horizontal="center"/>
    </xf>
    <xf numFmtId="0" fontId="13" fillId="0" borderId="5" xfId="5" applyBorder="1" applyAlignment="1">
      <alignment horizontal="center" vertical="center" wrapText="1"/>
    </xf>
    <xf numFmtId="0" fontId="5" fillId="0" borderId="14" xfId="5" applyFont="1" applyBorder="1" applyAlignment="1">
      <alignment horizontal="left" vertical="top" wrapText="1"/>
    </xf>
    <xf numFmtId="0" fontId="13" fillId="0" borderId="14" xfId="5" applyFont="1" applyBorder="1" applyAlignment="1">
      <alignment horizontal="left" vertical="top"/>
    </xf>
    <xf numFmtId="0" fontId="13" fillId="0" borderId="1" xfId="5" applyBorder="1" applyAlignment="1">
      <alignment horizontal="center" vertical="center" wrapText="1"/>
    </xf>
    <xf numFmtId="0" fontId="13" fillId="0" borderId="1" xfId="5" applyBorder="1" applyAlignment="1"/>
    <xf numFmtId="0" fontId="27" fillId="0" borderId="0" xfId="5" applyFont="1" applyAlignment="1">
      <alignment horizontal="left" vertical="center"/>
    </xf>
    <xf numFmtId="0" fontId="4" fillId="0" borderId="5" xfId="0" applyFont="1" applyFill="1" applyBorder="1" applyAlignment="1">
      <alignment horizontal="center" vertical="center" textRotation="90"/>
    </xf>
    <xf numFmtId="0" fontId="4" fillId="0" borderId="6" xfId="0" applyFont="1" applyFill="1" applyBorder="1" applyAlignment="1">
      <alignment horizontal="center" vertical="center" textRotation="90"/>
    </xf>
    <xf numFmtId="0" fontId="4" fillId="0" borderId="4" xfId="0" applyFont="1" applyFill="1" applyBorder="1" applyAlignment="1">
      <alignment horizontal="center" vertical="center" textRotation="90"/>
    </xf>
    <xf numFmtId="0" fontId="26" fillId="0" borderId="0" xfId="0" applyFont="1" applyAlignment="1">
      <alignment horizontal="left" vertical="center" wrapText="1"/>
    </xf>
    <xf numFmtId="0" fontId="25" fillId="0" borderId="0" xfId="0" applyFont="1" applyAlignment="1">
      <alignment horizontal="left" vertical="center" wrapText="1"/>
    </xf>
    <xf numFmtId="0" fontId="26" fillId="0" borderId="0" xfId="0" applyFont="1" applyAlignment="1">
      <alignment horizontal="left" vertical="top" wrapText="1"/>
    </xf>
    <xf numFmtId="0" fontId="25" fillId="0" borderId="0" xfId="0" applyFont="1" applyAlignment="1">
      <alignment horizontal="left" vertical="top" wrapText="1"/>
    </xf>
    <xf numFmtId="0" fontId="4" fillId="0" borderId="0" xfId="5" applyFont="1" applyAlignment="1">
      <alignment horizontal="left" vertical="center" wrapText="1"/>
    </xf>
    <xf numFmtId="0" fontId="4" fillId="0" borderId="0" xfId="5" applyFont="1" applyAlignment="1">
      <alignment horizontal="left" vertical="center"/>
    </xf>
    <xf numFmtId="44" fontId="5" fillId="6" borderId="0" xfId="8" applyFont="1" applyFill="1" applyAlignment="1">
      <alignment horizontal="left" vertical="center"/>
    </xf>
    <xf numFmtId="0" fontId="0" fillId="6" borderId="0" xfId="0" applyFill="1" applyAlignment="1">
      <alignment horizontal="left" vertical="center"/>
    </xf>
    <xf numFmtId="0" fontId="13" fillId="3" borderId="5" xfId="12" applyFont="1" applyFill="1" applyBorder="1" applyAlignment="1">
      <alignment horizontal="left" vertical="top" wrapText="1"/>
    </xf>
    <xf numFmtId="0" fontId="15" fillId="3" borderId="6" xfId="12" applyFont="1" applyFill="1" applyBorder="1" applyAlignment="1">
      <alignment horizontal="left" vertical="top" wrapText="1"/>
    </xf>
    <xf numFmtId="0" fontId="15" fillId="3" borderId="4" xfId="12" applyFont="1" applyFill="1" applyBorder="1" applyAlignment="1">
      <alignment horizontal="left" vertical="top" wrapText="1"/>
    </xf>
    <xf numFmtId="0" fontId="21" fillId="3" borderId="5" xfId="12" applyFont="1" applyFill="1" applyBorder="1" applyAlignment="1">
      <alignment horizontal="left" vertical="top" wrapText="1"/>
    </xf>
    <xf numFmtId="0" fontId="21" fillId="3" borderId="6" xfId="12" applyFont="1" applyFill="1" applyBorder="1" applyAlignment="1">
      <alignment horizontal="left" vertical="top" wrapText="1"/>
    </xf>
    <xf numFmtId="0" fontId="0" fillId="0" borderId="5" xfId="0" applyFont="1" applyBorder="1" applyAlignment="1">
      <alignment horizontal="left" vertical="top" wrapText="1"/>
    </xf>
    <xf numFmtId="0" fontId="15" fillId="0" borderId="6" xfId="0" applyFont="1" applyBorder="1" applyAlignment="1">
      <alignment horizontal="left" vertical="top" wrapText="1"/>
    </xf>
    <xf numFmtId="0" fontId="15" fillId="0" borderId="4" xfId="0" applyFont="1" applyBorder="1" applyAlignment="1">
      <alignment horizontal="left" vertical="top" wrapText="1"/>
    </xf>
    <xf numFmtId="0" fontId="19" fillId="13" borderId="0" xfId="0" applyFont="1" applyFill="1" applyAlignment="1">
      <alignment horizontal="center" vertical="center"/>
    </xf>
    <xf numFmtId="0" fontId="5" fillId="0" borderId="0" xfId="0" applyFont="1" applyAlignment="1"/>
    <xf numFmtId="0" fontId="19" fillId="13" borderId="0" xfId="0" applyFont="1" applyFill="1" applyBorder="1" applyAlignment="1">
      <alignment horizontal="center" vertical="center"/>
    </xf>
    <xf numFmtId="0" fontId="38" fillId="14" borderId="5" xfId="0" applyFont="1" applyFill="1" applyBorder="1" applyAlignment="1">
      <alignment horizontal="center" vertical="center"/>
    </xf>
    <xf numFmtId="0" fontId="38" fillId="0" borderId="4" xfId="0" applyFont="1" applyBorder="1" applyAlignment="1">
      <alignment horizontal="center" vertical="center"/>
    </xf>
    <xf numFmtId="0" fontId="38" fillId="4" borderId="5" xfId="12" applyFont="1" applyFill="1" applyBorder="1" applyAlignment="1">
      <alignment horizontal="center" vertical="center" wrapText="1"/>
    </xf>
    <xf numFmtId="0" fontId="38" fillId="4" borderId="4" xfId="12" applyFont="1" applyFill="1" applyBorder="1" applyAlignment="1">
      <alignment horizontal="center" vertical="center" wrapText="1"/>
    </xf>
    <xf numFmtId="0" fontId="38" fillId="14" borderId="16" xfId="0" applyFont="1" applyFill="1" applyBorder="1" applyAlignment="1">
      <alignment horizontal="center" vertical="center"/>
    </xf>
    <xf numFmtId="0" fontId="38" fillId="0" borderId="11" xfId="0" applyFont="1" applyBorder="1" applyAlignment="1">
      <alignment horizontal="center" vertical="center"/>
    </xf>
    <xf numFmtId="0" fontId="38" fillId="14" borderId="5" xfId="0" applyFont="1" applyFill="1" applyBorder="1" applyAlignment="1">
      <alignment horizontal="center" vertical="center" wrapText="1"/>
    </xf>
    <xf numFmtId="0" fontId="38" fillId="0" borderId="4" xfId="0" applyFont="1" applyBorder="1" applyAlignment="1">
      <alignment horizontal="center" vertical="center" wrapText="1"/>
    </xf>
    <xf numFmtId="0" fontId="19" fillId="3" borderId="0" xfId="12" applyFont="1" applyFill="1" applyAlignment="1">
      <alignment horizontal="center" vertical="center"/>
    </xf>
    <xf numFmtId="0" fontId="19" fillId="3" borderId="0" xfId="12" applyFont="1" applyFill="1" applyBorder="1" applyAlignment="1">
      <alignment horizontal="center" vertical="center"/>
    </xf>
    <xf numFmtId="0" fontId="46" fillId="13" borderId="46" xfId="12" applyFont="1" applyFill="1" applyBorder="1" applyAlignment="1">
      <alignment horizontal="center"/>
    </xf>
    <xf numFmtId="0" fontId="38" fillId="4" borderId="1" xfId="12" applyFont="1" applyFill="1" applyBorder="1" applyAlignment="1">
      <alignment horizontal="center" vertical="center" wrapText="1"/>
    </xf>
    <xf numFmtId="0" fontId="38" fillId="4" borderId="1" xfId="12" applyFont="1" applyFill="1" applyBorder="1" applyAlignment="1">
      <alignment horizontal="center" vertical="top" wrapText="1"/>
    </xf>
    <xf numFmtId="0" fontId="15" fillId="0" borderId="16" xfId="12" applyFont="1" applyFill="1" applyBorder="1" applyAlignment="1">
      <alignment vertical="top" wrapText="1"/>
    </xf>
    <xf numFmtId="0" fontId="15" fillId="0" borderId="11" xfId="0" applyFont="1" applyBorder="1" applyAlignment="1">
      <alignment vertical="top" wrapText="1"/>
    </xf>
    <xf numFmtId="0" fontId="13" fillId="0" borderId="16" xfId="12" applyFont="1" applyFill="1" applyBorder="1" applyAlignment="1">
      <alignment vertical="top" wrapText="1"/>
    </xf>
    <xf numFmtId="0" fontId="44" fillId="3" borderId="0" xfId="12" applyFont="1" applyFill="1" applyBorder="1" applyAlignment="1">
      <alignment horizontal="left" vertical="top"/>
    </xf>
    <xf numFmtId="0" fontId="15" fillId="3" borderId="0" xfId="12" applyFont="1" applyFill="1" applyBorder="1" applyAlignment="1">
      <alignment vertical="top"/>
    </xf>
    <xf numFmtId="0" fontId="44" fillId="3" borderId="0" xfId="12" applyFont="1" applyFill="1" applyBorder="1" applyAlignment="1">
      <alignment horizontal="left" vertical="top" wrapText="1"/>
    </xf>
    <xf numFmtId="0" fontId="15" fillId="3" borderId="0" xfId="12" applyFont="1" applyFill="1" applyBorder="1" applyAlignment="1">
      <alignment vertical="top" wrapText="1"/>
    </xf>
    <xf numFmtId="0" fontId="0" fillId="0" borderId="6" xfId="0" applyFont="1" applyBorder="1" applyAlignment="1">
      <alignment horizontal="left" vertical="top" wrapText="1"/>
    </xf>
    <xf numFmtId="0" fontId="0" fillId="0" borderId="53" xfId="0" applyFont="1" applyBorder="1" applyAlignment="1">
      <alignment horizontal="left" vertical="top" wrapText="1"/>
    </xf>
    <xf numFmtId="0" fontId="5" fillId="0" borderId="0" xfId="0" applyFont="1" applyAlignment="1">
      <alignment horizontal="center" vertical="center"/>
    </xf>
    <xf numFmtId="0" fontId="13" fillId="3" borderId="6" xfId="12" applyFont="1" applyFill="1" applyBorder="1" applyAlignment="1">
      <alignment horizontal="left" vertical="top" wrapText="1"/>
    </xf>
    <xf numFmtId="0" fontId="13" fillId="3" borderId="4" xfId="12" applyFont="1" applyFill="1" applyBorder="1" applyAlignment="1">
      <alignment horizontal="left" vertical="top" wrapText="1"/>
    </xf>
    <xf numFmtId="0" fontId="0" fillId="0" borderId="4" xfId="0" applyFont="1" applyBorder="1" applyAlignment="1">
      <alignment horizontal="left" vertical="top" wrapText="1"/>
    </xf>
    <xf numFmtId="0" fontId="0" fillId="0" borderId="0" xfId="0" applyAlignment="1">
      <alignment horizontal="center" vertical="center"/>
    </xf>
    <xf numFmtId="0" fontId="0" fillId="13" borderId="5" xfId="0" applyFont="1" applyFill="1" applyBorder="1" applyAlignment="1">
      <alignment horizontal="center" vertical="top" wrapText="1"/>
    </xf>
    <xf numFmtId="0" fontId="0" fillId="0" borderId="6" xfId="0" applyFont="1" applyBorder="1" applyAlignment="1">
      <alignment horizontal="center" vertical="top" wrapText="1"/>
    </xf>
    <xf numFmtId="0" fontId="0" fillId="13" borderId="5" xfId="0" applyFont="1" applyFill="1" applyBorder="1" applyAlignment="1">
      <alignment horizontal="left" vertical="top" wrapText="1"/>
    </xf>
    <xf numFmtId="0" fontId="0" fillId="0" borderId="53" xfId="0" applyFont="1" applyBorder="1" applyAlignment="1">
      <alignment horizontal="center" vertical="top" wrapText="1"/>
    </xf>
    <xf numFmtId="0" fontId="0" fillId="13" borderId="6" xfId="0" applyFont="1" applyFill="1" applyBorder="1" applyAlignment="1">
      <alignment horizontal="center" vertical="top" wrapText="1"/>
    </xf>
    <xf numFmtId="0" fontId="0" fillId="13" borderId="6" xfId="0" applyFont="1" applyFill="1" applyBorder="1" applyAlignment="1">
      <alignment horizontal="left" vertical="top" wrapText="1"/>
    </xf>
    <xf numFmtId="0" fontId="15" fillId="3" borderId="5" xfId="12" applyFont="1" applyFill="1" applyBorder="1" applyAlignment="1">
      <alignment horizontal="left" vertical="top" wrapText="1"/>
    </xf>
    <xf numFmtId="0" fontId="15" fillId="0" borderId="5" xfId="0" applyFont="1" applyBorder="1" applyAlignment="1">
      <alignment horizontal="left" vertical="top" wrapText="1"/>
    </xf>
    <xf numFmtId="0" fontId="0" fillId="0" borderId="0" xfId="0" applyAlignment="1"/>
    <xf numFmtId="0" fontId="0" fillId="0" borderId="16" xfId="12" applyFont="1" applyFill="1" applyBorder="1" applyAlignment="1">
      <alignment vertical="top" wrapText="1"/>
    </xf>
    <xf numFmtId="0" fontId="15" fillId="0" borderId="2" xfId="12" applyFont="1" applyFill="1" applyBorder="1" applyAlignment="1">
      <alignment vertical="top" wrapText="1"/>
    </xf>
    <xf numFmtId="0" fontId="15" fillId="0" borderId="47" xfId="0" applyFont="1" applyBorder="1" applyAlignment="1">
      <alignment vertical="top" wrapText="1"/>
    </xf>
  </cellXfs>
  <cellStyles count="45">
    <cellStyle name="20% - Akzent1" xfId="13"/>
    <cellStyle name="20% - Akzent2" xfId="14"/>
    <cellStyle name="20% - Akzent3" xfId="15"/>
    <cellStyle name="20% - Akzent4" xfId="16"/>
    <cellStyle name="20% - Akzent5" xfId="17"/>
    <cellStyle name="20% - Akzent6" xfId="18"/>
    <cellStyle name="40% - Akzent1" xfId="19"/>
    <cellStyle name="40% - Akzent2" xfId="20"/>
    <cellStyle name="40% - Akzent3" xfId="21"/>
    <cellStyle name="40% - Akzent4" xfId="22"/>
    <cellStyle name="40% - Akzent5" xfId="23"/>
    <cellStyle name="40% - Akzent6" xfId="24"/>
    <cellStyle name="60% - Akzent1" xfId="25"/>
    <cellStyle name="60% - Akzent2" xfId="26"/>
    <cellStyle name="60% - Akzent3" xfId="27"/>
    <cellStyle name="60% - Akzent4" xfId="28"/>
    <cellStyle name="60% - Akzent5" xfId="29"/>
    <cellStyle name="60% - Akzent6" xfId="30"/>
    <cellStyle name="Euro" xfId="31"/>
    <cellStyle name="Euro 2" xfId="32"/>
    <cellStyle name="Hyperlink" xfId="10" builtinId="8"/>
    <cellStyle name="Komma" xfId="44" builtinId="3"/>
    <cellStyle name="Prozent" xfId="43" builtinId="5"/>
    <cellStyle name="Prozent 2" xfId="33"/>
    <cellStyle name="Prozent 2 2" xfId="34"/>
    <cellStyle name="Prozent 3" xfId="35"/>
    <cellStyle name="Prozent 4" xfId="36"/>
    <cellStyle name="Standard" xfId="0" builtinId="0"/>
    <cellStyle name="Standard 2" xfId="1"/>
    <cellStyle name="Standard 2 2" xfId="2"/>
    <cellStyle name="Standard 2 2 2" xfId="3"/>
    <cellStyle name="Standard 2 2 3" xfId="7"/>
    <cellStyle name="Standard 2 2 4" xfId="12"/>
    <cellStyle name="Standard 2 2_xAEB-Formulare_Psych_2014_Endfassung_06.01.2014" xfId="37"/>
    <cellStyle name="Standard 2 3" xfId="5"/>
    <cellStyle name="Standard 2_2014_12_10_AEB-Formulare_Psych_2015_final" xfId="38"/>
    <cellStyle name="Standard 3" xfId="4"/>
    <cellStyle name="Standard 4" xfId="6"/>
    <cellStyle name="Standard 4 2" xfId="42"/>
    <cellStyle name="Standard 5" xfId="39"/>
    <cellStyle name="Standard 6" xfId="40"/>
    <cellStyle name="Standard 7" xfId="41"/>
    <cellStyle name="Standard 8" xfId="9"/>
    <cellStyle name="Standard_PEPP-Entgeltkatalog_Version_2015_140923" xfId="11"/>
    <cellStyle name="Währung" xfId="8" builtinId="4"/>
  </cellStyles>
  <dxfs count="4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99"/>
      <color rgb="FFFCD5B4"/>
      <color rgb="FFCCFFFF"/>
      <color rgb="FFFFFFCC"/>
      <color rgb="FFFFFF66"/>
    </mruColors>
  </colors>
  <extLst>
    <ext xmlns:x14="http://schemas.microsoft.com/office/spreadsheetml/2009/9/main" uri="{EB79DEF2-80B8-43e5-95BD-54CBDDF9020C}">
      <x14:slicerStyles defaultSlicerStyl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worksheet" Target="worksheets/sheet144.xml"/><Relationship Id="rId149"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worksheet" Target="worksheets/sheet129.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40" Type="http://schemas.openxmlformats.org/officeDocument/2006/relationships/worksheet" Target="worksheets/sheet140.xml"/><Relationship Id="rId145"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worksheet" Target="worksheets/sheet135.xml"/><Relationship Id="rId143" Type="http://schemas.openxmlformats.org/officeDocument/2006/relationships/worksheet" Target="worksheets/sheet143.xml"/><Relationship Id="rId14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4673600</xdr:colOff>
          <xdr:row>3</xdr:row>
          <xdr:rowOff>6350</xdr:rowOff>
        </xdr:from>
        <xdr:to>
          <xdr:col>2</xdr:col>
          <xdr:colOff>6140450</xdr:colOff>
          <xdr:row>4</xdr:row>
          <xdr:rowOff>146050</xdr:rowOff>
        </xdr:to>
        <xdr:sp macro="" textlink="">
          <xdr:nvSpPr>
            <xdr:cNvPr id="12289" name="Button 1" hidden="1">
              <a:extLst>
                <a:ext uri="{63B3BB69-23CF-44E3-9099-C40C66FF867C}">
                  <a14:compatExt spid="_x0000_s1228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de-DE" sz="1100" b="0" i="0" u="none" strike="noStrike" baseline="0">
                  <a:solidFill>
                    <a:srgbClr val="000000"/>
                  </a:solidFill>
                  <a:latin typeface="Arial"/>
                  <a:cs typeface="Arial"/>
                </a:rPr>
                <a:t>Aktualisieren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6375400</xdr:colOff>
          <xdr:row>2</xdr:row>
          <xdr:rowOff>177800</xdr:rowOff>
        </xdr:from>
        <xdr:to>
          <xdr:col>2</xdr:col>
          <xdr:colOff>7848600</xdr:colOff>
          <xdr:row>4</xdr:row>
          <xdr:rowOff>127000</xdr:rowOff>
        </xdr:to>
        <xdr:sp macro="" textlink="">
          <xdr:nvSpPr>
            <xdr:cNvPr id="12290" name="Button 2" hidden="1">
              <a:extLst>
                <a:ext uri="{63B3BB69-23CF-44E3-9099-C40C66FF867C}">
                  <a14:compatExt spid="_x0000_s12290"/>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de-DE" sz="1100" b="0" i="0" u="none" strike="noStrike" baseline="0">
                  <a:solidFill>
                    <a:srgbClr val="000000"/>
                  </a:solidFill>
                  <a:latin typeface="Arial"/>
                  <a:cs typeface="Arial"/>
                </a:rPr>
                <a:t>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6394450</xdr:colOff>
          <xdr:row>0</xdr:row>
          <xdr:rowOff>184150</xdr:rowOff>
        </xdr:from>
        <xdr:to>
          <xdr:col>2</xdr:col>
          <xdr:colOff>7848600</xdr:colOff>
          <xdr:row>2</xdr:row>
          <xdr:rowOff>69850</xdr:rowOff>
        </xdr:to>
        <xdr:sp macro="" textlink="">
          <xdr:nvSpPr>
            <xdr:cNvPr id="12291" name="Button 3" hidden="1">
              <a:extLst>
                <a:ext uri="{63B3BB69-23CF-44E3-9099-C40C66FF867C}">
                  <a14:compatExt spid="_x0000_s1229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de-DE" sz="1100" b="0" i="0" u="none" strike="noStrike" baseline="0">
                  <a:solidFill>
                    <a:srgbClr val="000000"/>
                  </a:solidFill>
                  <a:latin typeface="Arial"/>
                  <a:cs typeface="Arial"/>
                </a:rPr>
                <a:t>Export Vereinbarung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466725</xdr:colOff>
      <xdr:row>8</xdr:row>
      <xdr:rowOff>0</xdr:rowOff>
    </xdr:from>
    <xdr:to>
      <xdr:col>1</xdr:col>
      <xdr:colOff>28575</xdr:colOff>
      <xdr:row>8</xdr:row>
      <xdr:rowOff>0</xdr:rowOff>
    </xdr:to>
    <xdr:sp macro="" textlink="">
      <xdr:nvSpPr>
        <xdr:cNvPr id="2" name="Text Box 1"/>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3"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4" name="Text Box 3"/>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 name="Text Box 4"/>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7" name="Text Box 6"/>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 name="Text Box 7"/>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9"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10" name="Text Box 9"/>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1" name="Text Box 10"/>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2"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13" name="Text Box 12"/>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4" name="Text Box 13"/>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5"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16" name="Text Box 15"/>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7" name="Text Box 16"/>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8"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19" name="Text Box 18"/>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0" name="Text Box 19"/>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1"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22" name="Text Box 21"/>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3" name="Text Box 22"/>
        <xdr:cNvSpPr txBox="1">
          <a:spLocks noChangeArrowheads="1"/>
        </xdr:cNvSpPr>
      </xdr:nvSpPr>
      <xdr:spPr bwMode="auto">
        <a:xfrm>
          <a:off x="466725" y="162306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4"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25" name="Text Box 24"/>
        <xdr:cNvSpPr txBox="1">
          <a:spLocks noChangeArrowheads="1"/>
        </xdr:cNvSpPr>
      </xdr:nvSpPr>
      <xdr:spPr bwMode="auto">
        <a:xfrm>
          <a:off x="333375" y="162306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466725</xdr:colOff>
      <xdr:row>8</xdr:row>
      <xdr:rowOff>0</xdr:rowOff>
    </xdr:from>
    <xdr:to>
      <xdr:col>1</xdr:col>
      <xdr:colOff>28575</xdr:colOff>
      <xdr:row>8</xdr:row>
      <xdr:rowOff>0</xdr:rowOff>
    </xdr:to>
    <xdr:sp macro="" textlink="">
      <xdr:nvSpPr>
        <xdr:cNvPr id="2"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3"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7"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9"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10"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1"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2"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13"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4"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5"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16"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7"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8"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19"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0"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1"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2"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3"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4"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5"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6"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7"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8"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9"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30"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31"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32"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33"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34"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35"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36"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37"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38"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39"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0"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1"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2"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3"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4"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5"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6"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7"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8"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9"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0"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1"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2"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3"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4"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5"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6"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7"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8"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9"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0"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61"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2"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3"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64"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5"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6"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67"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68"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69"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70"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1"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2"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73"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4"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5"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76"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77"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78"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79"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0"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1"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82"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3"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4"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85"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6"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87"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88"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89"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90"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91"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92"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93"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94"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95"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96"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97"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98"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99"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00"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01"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02"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03"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04"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05"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06"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07"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08"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09"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10"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11"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12"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13"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14"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15"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16"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17"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18"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19"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20"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21"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22"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23"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24"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25"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26"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27"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28"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29"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30"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31"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32"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33"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34"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35"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36"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37"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38"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39"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40"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41"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42"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43"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44"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45"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46"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47"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48"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49"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50"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51"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52"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53"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54"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55"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56"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57"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58"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59"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60"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61"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62"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63"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64"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65"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66"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67"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68"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69"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70"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71"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72"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73"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74"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75"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76"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77"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78"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79"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80"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81"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82"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83"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84"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85"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86"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87"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88"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89"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90"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191"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192"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193"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94"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95"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1</xdr:col>
      <xdr:colOff>28575</xdr:colOff>
      <xdr:row>8</xdr:row>
      <xdr:rowOff>0</xdr:rowOff>
    </xdr:to>
    <xdr:sp macro="" textlink="">
      <xdr:nvSpPr>
        <xdr:cNvPr id="196"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197"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198"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199"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00"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01"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02"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03"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04"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05"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06"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07"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08"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09"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10"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11"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12"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13"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14"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15"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16"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17"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18"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19"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20"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21"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22"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23"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24"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25"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26"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27"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28"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29"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30"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31"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32"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33"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34"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35"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36"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37"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38"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39"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40"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41"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42"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43"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44"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45"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46"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47"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48"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49"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50"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51"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52"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53"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54"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55"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56"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57"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58"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59"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60"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61"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62"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63"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64"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65"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66"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67"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68"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69"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70"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71"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72"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73"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74"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75"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76"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77"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78"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79"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80"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81"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82"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83"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84"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85"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286"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287"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288"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289"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290"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291"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292"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293"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294"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295"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296"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297"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298"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299"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00"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01"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02"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03"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04"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05"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06"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07"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08"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09"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10"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11"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12"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13"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14"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15"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16"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17"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18"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19"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20"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21"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22"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23"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24"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25"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26"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27"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28"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29"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30"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31"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32"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33"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34"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35"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36"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37"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38"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39"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40"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41"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42"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43"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44"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45"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46"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47"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48"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49"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50"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51"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52"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53"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54"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55"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56"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57"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58"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59"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60"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61"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62"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63"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64"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65"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66"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67"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68"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69"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70"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71"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72"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73"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74"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75"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76"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77"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78"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79"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80"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81"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82"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83"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84"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85"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86"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87"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88"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89"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90"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91"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92"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93"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94"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95"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96"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397"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398"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399"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00"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01"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02"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03"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04"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05"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06"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07"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08"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09"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10"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11"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12"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13"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14"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15"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16"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17"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18"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19"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20"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21"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22"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23"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24"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25"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26"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27"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28"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29"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30"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31"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32"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33"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34"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35"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36"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37"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38"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39"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40"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41"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42"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43"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44"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45"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46"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47"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48"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49"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50"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51"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52"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53"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54"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55"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56"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57" name="Text Box 1"/>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58" name="Text Box 2"/>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59" name="Text Box 3"/>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60" name="Text Box 4"/>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61" name="Text Box 5"/>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62" name="Text Box 6"/>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63" name="Text Box 7"/>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64" name="Text Box 8"/>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65" name="Text Box 9"/>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66" name="Text Box 10"/>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67" name="Text Box 11"/>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68" name="Text Box 12"/>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69" name="Text Box 13"/>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70" name="Text Box 14"/>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71" name="Text Box 15"/>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72" name="Text Box 16"/>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73" name="Text Box 17"/>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74" name="Text Box 18"/>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75" name="Text Box 19"/>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76" name="Text Box 20"/>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77" name="Text Box 21"/>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9</xdr:row>
      <xdr:rowOff>0</xdr:rowOff>
    </xdr:from>
    <xdr:to>
      <xdr:col>1</xdr:col>
      <xdr:colOff>28575</xdr:colOff>
      <xdr:row>9</xdr:row>
      <xdr:rowOff>0</xdr:rowOff>
    </xdr:to>
    <xdr:sp macro="" textlink="">
      <xdr:nvSpPr>
        <xdr:cNvPr id="478" name="Text Box 22"/>
        <xdr:cNvSpPr txBox="1">
          <a:spLocks noChangeArrowheads="1"/>
        </xdr:cNvSpPr>
      </xdr:nvSpPr>
      <xdr:spPr bwMode="auto">
        <a:xfrm>
          <a:off x="466725" y="178308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9</xdr:row>
      <xdr:rowOff>0</xdr:rowOff>
    </xdr:from>
    <xdr:to>
      <xdr:col>0</xdr:col>
      <xdr:colOff>428625</xdr:colOff>
      <xdr:row>9</xdr:row>
      <xdr:rowOff>0</xdr:rowOff>
    </xdr:to>
    <xdr:sp macro="" textlink="">
      <xdr:nvSpPr>
        <xdr:cNvPr id="479" name="Text Box 23"/>
        <xdr:cNvSpPr txBox="1">
          <a:spLocks noChangeArrowheads="1"/>
        </xdr:cNvSpPr>
      </xdr:nvSpPr>
      <xdr:spPr bwMode="auto">
        <a:xfrm>
          <a:off x="466725" y="178308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9</xdr:row>
      <xdr:rowOff>0</xdr:rowOff>
    </xdr:from>
    <xdr:to>
      <xdr:col>1</xdr:col>
      <xdr:colOff>45720</xdr:colOff>
      <xdr:row>9</xdr:row>
      <xdr:rowOff>0</xdr:rowOff>
    </xdr:to>
    <xdr:sp macro="" textlink="">
      <xdr:nvSpPr>
        <xdr:cNvPr id="480" name="Text Box 24"/>
        <xdr:cNvSpPr txBox="1">
          <a:spLocks noChangeArrowheads="1"/>
        </xdr:cNvSpPr>
      </xdr:nvSpPr>
      <xdr:spPr bwMode="auto">
        <a:xfrm>
          <a:off x="335280" y="178308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81"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82"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83"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84"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85"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86"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87"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88"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89"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90"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91"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92"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93"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94"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95"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96"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497"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498"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499"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00"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01"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02"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03"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04"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05"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06"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07"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08"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09"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10"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11"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12"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13"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14"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15"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16"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17"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18"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19"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20"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21"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22"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23"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24"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25"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26"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27"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28"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29"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30"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31"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32"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33"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34"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35"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36"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37"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38"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39"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40"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41"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42"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43"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44"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45"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46"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47"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48"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49"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50"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51"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52"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53" name="Text Box 1"/>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54" name="Text Box 2"/>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55" name="Text Box 3"/>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56" name="Text Box 4"/>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57" name="Text Box 5"/>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58" name="Text Box 6"/>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59" name="Text Box 7"/>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60" name="Text Box 8"/>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61" name="Text Box 9"/>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62" name="Text Box 10"/>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63" name="Text Box 11"/>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64" name="Text Box 12"/>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65" name="Text Box 13"/>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66" name="Text Box 14"/>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67" name="Text Box 15"/>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68" name="Text Box 16"/>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69" name="Text Box 17"/>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70" name="Text Box 18"/>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71" name="Text Box 19"/>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72" name="Text Box 20"/>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73" name="Text Box 21"/>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74" name="Text Box 22"/>
        <xdr:cNvSpPr txBox="1">
          <a:spLocks noChangeArrowheads="1"/>
        </xdr:cNvSpPr>
      </xdr:nvSpPr>
      <xdr:spPr bwMode="auto">
        <a:xfrm>
          <a:off x="466725" y="1623060"/>
          <a:ext cx="22479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75" name="Text Box 23"/>
        <xdr:cNvSpPr txBox="1">
          <a:spLocks noChangeArrowheads="1"/>
        </xdr:cNvSpPr>
      </xdr:nvSpPr>
      <xdr:spPr bwMode="auto">
        <a:xfrm>
          <a:off x="466725" y="162306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335280</xdr:colOff>
      <xdr:row>8</xdr:row>
      <xdr:rowOff>0</xdr:rowOff>
    </xdr:from>
    <xdr:to>
      <xdr:col>1</xdr:col>
      <xdr:colOff>45720</xdr:colOff>
      <xdr:row>8</xdr:row>
      <xdr:rowOff>0</xdr:rowOff>
    </xdr:to>
    <xdr:sp macro="" textlink="">
      <xdr:nvSpPr>
        <xdr:cNvPr id="576" name="Text Box 24"/>
        <xdr:cNvSpPr txBox="1">
          <a:spLocks noChangeArrowheads="1"/>
        </xdr:cNvSpPr>
      </xdr:nvSpPr>
      <xdr:spPr bwMode="auto">
        <a:xfrm>
          <a:off x="335280" y="1623060"/>
          <a:ext cx="373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77" name="Text Box 1"/>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78" name="Text Box 2"/>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579" name="Text Box 3"/>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80" name="Text Box 4"/>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81" name="Text Box 5"/>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582" name="Text Box 6"/>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83" name="Text Box 7"/>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84" name="Text Box 8"/>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585" name="Text Box 9"/>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86" name="Text Box 10"/>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87" name="Text Box 11"/>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588" name="Text Box 12"/>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89" name="Text Box 13"/>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90" name="Text Box 14"/>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591" name="Text Box 15"/>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92" name="Text Box 16"/>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93" name="Text Box 17"/>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594" name="Text Box 18"/>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95" name="Text Box 19"/>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96" name="Text Box 20"/>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597" name="Text Box 21"/>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466725</xdr:colOff>
      <xdr:row>8</xdr:row>
      <xdr:rowOff>0</xdr:rowOff>
    </xdr:from>
    <xdr:to>
      <xdr:col>1</xdr:col>
      <xdr:colOff>28575</xdr:colOff>
      <xdr:row>8</xdr:row>
      <xdr:rowOff>0</xdr:rowOff>
    </xdr:to>
    <xdr:sp macro="" textlink="">
      <xdr:nvSpPr>
        <xdr:cNvPr id="598" name="Text Box 22"/>
        <xdr:cNvSpPr txBox="1">
          <a:spLocks noChangeArrowheads="1"/>
        </xdr:cNvSpPr>
      </xdr:nvSpPr>
      <xdr:spPr bwMode="auto">
        <a:xfrm>
          <a:off x="466725" y="1600200"/>
          <a:ext cx="2476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466725</xdr:colOff>
      <xdr:row>8</xdr:row>
      <xdr:rowOff>0</xdr:rowOff>
    </xdr:from>
    <xdr:to>
      <xdr:col>0</xdr:col>
      <xdr:colOff>428625</xdr:colOff>
      <xdr:row>8</xdr:row>
      <xdr:rowOff>0</xdr:rowOff>
    </xdr:to>
    <xdr:sp macro="" textlink="">
      <xdr:nvSpPr>
        <xdr:cNvPr id="599" name="Text Box 23"/>
        <xdr:cNvSpPr txBox="1">
          <a:spLocks noChangeArrowheads="1"/>
        </xdr:cNvSpPr>
      </xdr:nvSpPr>
      <xdr:spPr bwMode="auto">
        <a:xfrm>
          <a:off x="466725" y="16002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none" strike="noStrike" baseline="30000">
              <a:solidFill>
                <a:srgbClr val="000000"/>
              </a:solidFill>
              <a:latin typeface="Arial"/>
              <a:cs typeface="Arial"/>
            </a:rPr>
            <a:t>1)</a:t>
          </a:r>
        </a:p>
      </xdr:txBody>
    </xdr:sp>
    <xdr:clientData/>
  </xdr:twoCellAnchor>
  <xdr:twoCellAnchor>
    <xdr:from>
      <xdr:col>0</xdr:col>
      <xdr:colOff>333375</xdr:colOff>
      <xdr:row>8</xdr:row>
      <xdr:rowOff>0</xdr:rowOff>
    </xdr:from>
    <xdr:to>
      <xdr:col>1</xdr:col>
      <xdr:colOff>47625</xdr:colOff>
      <xdr:row>8</xdr:row>
      <xdr:rowOff>0</xdr:rowOff>
    </xdr:to>
    <xdr:sp macro="" textlink="">
      <xdr:nvSpPr>
        <xdr:cNvPr id="600" name="Text Box 24"/>
        <xdr:cNvSpPr txBox="1">
          <a:spLocks noChangeArrowheads="1"/>
        </xdr:cNvSpPr>
      </xdr:nvSpPr>
      <xdr:spPr bwMode="auto">
        <a:xfrm>
          <a:off x="333375" y="1600200"/>
          <a:ext cx="4000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EB-Psych-2020-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E1.1 ÜVVJ"/>
      <sheetName val="E1.1 ÜVVJÜ"/>
      <sheetName val="E1.1 VVJ"/>
      <sheetName val="E1.1 ÜVJ"/>
      <sheetName val="E1.1 ÜVJÜ"/>
      <sheetName val="E1.1 VJ"/>
      <sheetName val="09 E1.1 VJÜ"/>
      <sheetName val="E1.1 F"/>
      <sheetName val="E1.1 V"/>
      <sheetName val="E1.2 ÜVVJ"/>
      <sheetName val="E1.2 ÜVVJÜ"/>
      <sheetName val="E1.2 VVJ"/>
      <sheetName val="E1.2 ÜVJ"/>
      <sheetName val="E1.2 ÜVJÜ"/>
      <sheetName val="E1.2 VJ"/>
      <sheetName val="E1.2 VJÜ"/>
      <sheetName val="E1.2 F"/>
      <sheetName val="E1.2 V"/>
      <sheetName val="E2 VVJ"/>
      <sheetName val="E2 VJ"/>
      <sheetName val="E2 F"/>
      <sheetName val="E2 V"/>
      <sheetName val="E3.1 VVJ"/>
      <sheetName val="E3.1 VJ"/>
      <sheetName val="E3.1 F"/>
      <sheetName val="E3.1 V"/>
      <sheetName val="E3.2 VVJ"/>
      <sheetName val="E3.2 VJ"/>
      <sheetName val="E3.2 F"/>
      <sheetName val="E3.2 V"/>
      <sheetName val="E3.3 VVJ"/>
      <sheetName val="E3.3 VJ"/>
      <sheetName val="E3.3 F"/>
      <sheetName val="E3.3 V"/>
      <sheetName val="B1"/>
      <sheetName val="Anlage zu B1"/>
      <sheetName val="VS2016"/>
      <sheetName val="ZE2016"/>
      <sheetName val="ET2016"/>
      <sheetName val="VS2019"/>
      <sheetName val="ZE2019"/>
      <sheetName val="ET2019"/>
      <sheetName val="VS2017"/>
      <sheetName val="ZE2017"/>
      <sheetName val="ET2017"/>
      <sheetName val="VS2018"/>
      <sheetName val="ZE2018"/>
      <sheetName val="ET2018"/>
    </sheetNames>
    <sheetDataSet>
      <sheetData sheetId="0">
        <row r="1">
          <cell r="C1" t="str">
            <v>&lt;Hier Krankenhausnamen eintragen&gt;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0">
          <cell r="C10" t="str">
            <v>ET01.04</v>
          </cell>
          <cell r="D10" t="str">
            <v>9-640.06</v>
          </cell>
          <cell r="E10" t="str">
            <v>6 bis unter 12 Stunden pro Tag</v>
          </cell>
          <cell r="F10">
            <v>1.2162999999999999</v>
          </cell>
        </row>
        <row r="11">
          <cell r="C11" t="str">
            <v>ET01.05</v>
          </cell>
          <cell r="D11" t="str">
            <v>9-640.07</v>
          </cell>
          <cell r="E11" t="str">
            <v>12 bis unter 18 Stunden pro Tag</v>
          </cell>
          <cell r="F11">
            <v>1.9891000000000001</v>
          </cell>
        </row>
        <row r="12">
          <cell r="C12" t="str">
            <v>ET01.06</v>
          </cell>
          <cell r="D12" t="str">
            <v>9-640.08</v>
          </cell>
          <cell r="E12" t="str">
            <v>18 und mehr Stunden pro Tag</v>
          </cell>
          <cell r="F12">
            <v>2.8473000000000002</v>
          </cell>
        </row>
        <row r="13">
          <cell r="C13" t="str">
            <v>ET02.01</v>
          </cell>
          <cell r="D13" t="str">
            <v>9-619</v>
          </cell>
          <cell r="E13" t="str">
            <v>Intensivbehandlung bei psychischen und psychosomatischen Störungen und Verhaltensstörungen bei erwachsenen Patienten mit 3 Merkmalen</v>
          </cell>
          <cell r="F13">
            <v>0.18709999999999999</v>
          </cell>
        </row>
        <row r="14">
          <cell r="C14">
            <v>0</v>
          </cell>
          <cell r="D14" t="str">
            <v>9-61a</v>
          </cell>
          <cell r="E14" t="str">
            <v>Intensivbehandlung bei psychischen und psychosomatischen Störungen und Verhaltensstörungen bei erwachsenen Patienten mit 4 Merkmalen</v>
          </cell>
          <cell r="F14">
            <v>0.18709999999999999</v>
          </cell>
        </row>
        <row r="15">
          <cell r="C15" t="str">
            <v>ET02.02</v>
          </cell>
          <cell r="D15" t="str">
            <v>9-61b</v>
          </cell>
          <cell r="E15" t="str">
            <v>Intensivbehandlung bei psychischen und psychosomatischen Störungen und Verhaltensstörungen bei erwachsenen Patienten mit 5 und mehr Merkmalen</v>
          </cell>
          <cell r="F15">
            <v>0.24390000000000001</v>
          </cell>
        </row>
        <row r="16">
          <cell r="C16">
            <v>0</v>
          </cell>
          <cell r="D16" t="str">
            <v>9-693.0</v>
          </cell>
          <cell r="E16" t="str">
            <v>Intensive Beaufsichtigung mit Überwachung in einer Kleinstgruppe bei psychischen und psychosomatischen Störungen und Verhaltensstörungen bei Kindern und Jugendlichen</v>
          </cell>
          <cell r="F16">
            <v>0</v>
          </cell>
        </row>
        <row r="17">
          <cell r="C17" t="str">
            <v>ET04.01</v>
          </cell>
          <cell r="D17" t="str">
            <v>9-693.03</v>
          </cell>
          <cell r="E17" t="str">
            <v>Mehr als 8 bis zu 12 Stunden pro Tag</v>
          </cell>
          <cell r="F17">
            <v>0.45219999999999999</v>
          </cell>
        </row>
        <row r="18">
          <cell r="C18" t="str">
            <v>ET04.02</v>
          </cell>
          <cell r="D18" t="str">
            <v>9-693.04</v>
          </cell>
          <cell r="E18" t="str">
            <v>Mehr als 12 bis zu 18 Stunden pro Tag</v>
          </cell>
          <cell r="F18">
            <v>0.92559999999999998</v>
          </cell>
        </row>
        <row r="19">
          <cell r="C19" t="str">
            <v>ET04.03</v>
          </cell>
          <cell r="D19" t="str">
            <v>9-693.05</v>
          </cell>
          <cell r="E19" t="str">
            <v>Mehr als 18 Stunden pro Tag</v>
          </cell>
          <cell r="F19">
            <v>1.1688000000000001</v>
          </cell>
        </row>
        <row r="20">
          <cell r="C20">
            <v>0</v>
          </cell>
          <cell r="D20" t="str">
            <v>9-693.1</v>
          </cell>
          <cell r="E20" t="str">
            <v>Einzelbetreuung bei psychischen und psychosomatischen Störungen und Verhaltensstörungen bei Kindern und Jugendlichen</v>
          </cell>
          <cell r="F20">
            <v>0</v>
          </cell>
        </row>
        <row r="21">
          <cell r="C21" t="str">
            <v>ET05.01</v>
          </cell>
          <cell r="D21" t="str">
            <v>9-693.13</v>
          </cell>
          <cell r="E21" t="str">
            <v>Mehr als 8 bis zu 12 Stunden pro Tag</v>
          </cell>
          <cell r="F21">
            <v>1.3628</v>
          </cell>
        </row>
        <row r="22">
          <cell r="C22" t="str">
            <v>ET05.02</v>
          </cell>
          <cell r="D22" t="str">
            <v>9-693.14</v>
          </cell>
          <cell r="E22" t="str">
            <v>Mehr als 12 bis zu 18 Stunden pro Tag</v>
          </cell>
          <cell r="F22">
            <v>1.984</v>
          </cell>
        </row>
        <row r="23">
          <cell r="C23" t="str">
            <v>ET05.03</v>
          </cell>
          <cell r="D23" t="str">
            <v>9-693.15</v>
          </cell>
          <cell r="E23" t="str">
            <v>Mehr als 18 Stunden pro Tag</v>
          </cell>
          <cell r="F23">
            <v>3.0013000000000001</v>
          </cell>
        </row>
      </sheetData>
      <sheetData sheetId="40"/>
      <sheetData sheetId="41">
        <row r="10">
          <cell r="C10" t="str">
            <v>ZP01.10</v>
          </cell>
          <cell r="D10" t="str">
            <v>6-001.19</v>
          </cell>
          <cell r="E10" t="str">
            <v>19,0 g bis unter 22,0 g</v>
          </cell>
          <cell r="F10">
            <v>210.48</v>
          </cell>
        </row>
        <row r="11">
          <cell r="C11" t="str">
            <v>ZP01.11</v>
          </cell>
          <cell r="D11" t="str">
            <v>6-001.1a</v>
          </cell>
          <cell r="E11" t="str">
            <v>22,0 g bis unter 25,0 g</v>
          </cell>
          <cell r="F11">
            <v>242.05</v>
          </cell>
        </row>
        <row r="12">
          <cell r="C12" t="str">
            <v>ZP01.12</v>
          </cell>
          <cell r="D12" t="str">
            <v>6-001.1b</v>
          </cell>
          <cell r="E12" t="str">
            <v>25,0 g bis unter 28,0 g</v>
          </cell>
          <cell r="F12">
            <v>273.62</v>
          </cell>
        </row>
        <row r="13">
          <cell r="C13" t="str">
            <v>ZP01.13</v>
          </cell>
          <cell r="D13" t="str">
            <v>6-001.1c</v>
          </cell>
          <cell r="E13" t="str">
            <v>28,0 g bis unter 31,0 g</v>
          </cell>
          <cell r="F13">
            <v>305.2</v>
          </cell>
        </row>
        <row r="14">
          <cell r="C14" t="str">
            <v>ZP01.14</v>
          </cell>
          <cell r="D14" t="str">
            <v>6-001.1d</v>
          </cell>
          <cell r="E14" t="str">
            <v>31,0 g bis unter 34,0 g</v>
          </cell>
          <cell r="F14">
            <v>336.77</v>
          </cell>
        </row>
        <row r="15">
          <cell r="C15" t="str">
            <v>ZP01.15</v>
          </cell>
          <cell r="D15" t="str">
            <v>6-001.1e</v>
          </cell>
          <cell r="E15" t="str">
            <v>34,0 g oder mehr</v>
          </cell>
          <cell r="F15">
            <v>368.34</v>
          </cell>
        </row>
        <row r="16">
          <cell r="C16">
            <v>0</v>
          </cell>
          <cell r="D16">
            <v>0</v>
          </cell>
          <cell r="E16" t="str">
            <v>Applikation von Medikamenten, Liste 1: Irinotecan, parenteral</v>
          </cell>
          <cell r="F16">
            <v>0</v>
          </cell>
        </row>
        <row r="17">
          <cell r="C17" t="str">
            <v>ZP02.14</v>
          </cell>
          <cell r="D17" t="str">
            <v>6-001.3d</v>
          </cell>
          <cell r="E17" t="str">
            <v>2.000 mg bis unter 2.200 mg</v>
          </cell>
          <cell r="F17">
            <v>157.47999999999999</v>
          </cell>
        </row>
        <row r="18">
          <cell r="C18" t="str">
            <v>ZP02.15</v>
          </cell>
          <cell r="D18" t="str">
            <v>6-001.3e</v>
          </cell>
          <cell r="E18" t="str">
            <v>2.200 mg bis unter 2.400 mg</v>
          </cell>
          <cell r="F18">
            <v>172.72</v>
          </cell>
        </row>
        <row r="19">
          <cell r="C19" t="str">
            <v>ZP02.16</v>
          </cell>
          <cell r="D19" t="str">
            <v>6-001.3f</v>
          </cell>
          <cell r="E19" t="str">
            <v>2.400 mg bis unter 2.600 mg</v>
          </cell>
          <cell r="F19">
            <v>187.96</v>
          </cell>
        </row>
        <row r="20">
          <cell r="C20" t="str">
            <v>ZP02.17</v>
          </cell>
          <cell r="D20" t="str">
            <v>6-001.3g</v>
          </cell>
          <cell r="E20" t="str">
            <v>2.600 mg bis unter 2.800 mg</v>
          </cell>
          <cell r="F20">
            <v>203.2</v>
          </cell>
        </row>
        <row r="21">
          <cell r="C21" t="str">
            <v>ZP02.18</v>
          </cell>
          <cell r="D21" t="str">
            <v>6-001.3h</v>
          </cell>
          <cell r="E21" t="str">
            <v>2.800 mg bis unter 3.000 mg</v>
          </cell>
          <cell r="F21">
            <v>218.44</v>
          </cell>
        </row>
        <row r="22">
          <cell r="C22" t="str">
            <v>ZP02.19</v>
          </cell>
          <cell r="D22" t="str">
            <v>6-001.3j</v>
          </cell>
          <cell r="E22" t="str">
            <v>3.000 mg oder mehr</v>
          </cell>
          <cell r="F22">
            <v>233.68</v>
          </cell>
        </row>
        <row r="23">
          <cell r="C23">
            <v>0</v>
          </cell>
          <cell r="D23">
            <v>0</v>
          </cell>
          <cell r="E23" t="str">
            <v>Transfusion von Plasma und anderen Plasmabestandteilen und gentechnisch hergestellten Plasmaproteinen: Prothrombinkomplex</v>
          </cell>
          <cell r="F23">
            <v>0</v>
          </cell>
        </row>
        <row r="24">
          <cell r="C24" t="str">
            <v>ZP04.02</v>
          </cell>
          <cell r="D24" t="str">
            <v>8-812.53</v>
          </cell>
          <cell r="E24" t="str">
            <v>3.500 IE bis unter 4.500 IE</v>
          </cell>
          <cell r="F24">
            <v>851.38</v>
          </cell>
        </row>
        <row r="25">
          <cell r="C25" t="str">
            <v>ZP04.03</v>
          </cell>
          <cell r="D25" t="str">
            <v>8-812.54</v>
          </cell>
          <cell r="E25" t="str">
            <v>4.500 IE bis unter 5.500 IE</v>
          </cell>
          <cell r="F25">
            <v>1073.48</v>
          </cell>
        </row>
        <row r="26">
          <cell r="C26" t="str">
            <v>ZP04.04</v>
          </cell>
          <cell r="D26" t="str">
            <v>8-812.55</v>
          </cell>
          <cell r="E26" t="str">
            <v>5.500 IE bis unter 6.500 IE</v>
          </cell>
          <cell r="F26">
            <v>1295.58</v>
          </cell>
        </row>
        <row r="27">
          <cell r="C27" t="str">
            <v>ZP04.05</v>
          </cell>
          <cell r="D27" t="str">
            <v>8-812.56</v>
          </cell>
          <cell r="E27" t="str">
            <v>6.500 IE bis unter 7.500 IE</v>
          </cell>
          <cell r="F27">
            <v>1517.68</v>
          </cell>
        </row>
        <row r="28">
          <cell r="C28" t="str">
            <v>ZP04.06</v>
          </cell>
          <cell r="D28" t="str">
            <v>8-812.57</v>
          </cell>
          <cell r="E28" t="str">
            <v>7.500 IE bis unter 8.500 IE</v>
          </cell>
          <cell r="F28">
            <v>1739.78</v>
          </cell>
        </row>
        <row r="29">
          <cell r="C29" t="str">
            <v>ZP04.07</v>
          </cell>
          <cell r="D29" t="str">
            <v>8-812.58</v>
          </cell>
          <cell r="E29" t="str">
            <v>8.500 IE bis unter 9.500 IE</v>
          </cell>
          <cell r="F29">
            <v>1961.88</v>
          </cell>
        </row>
        <row r="30">
          <cell r="C30" t="str">
            <v>ZP04.08</v>
          </cell>
          <cell r="D30" t="str">
            <v>8-812.59</v>
          </cell>
          <cell r="E30" t="str">
            <v>9.500 IE bis unter 10.500 IE</v>
          </cell>
          <cell r="F30">
            <v>2183.98</v>
          </cell>
        </row>
        <row r="31">
          <cell r="C31" t="str">
            <v>ZP04.09</v>
          </cell>
          <cell r="D31" t="str">
            <v>8-812.5a</v>
          </cell>
          <cell r="E31" t="str">
            <v>10.500 IE bis unter 15.500 IE</v>
          </cell>
          <cell r="F31">
            <v>2702.22</v>
          </cell>
        </row>
        <row r="32">
          <cell r="C32" t="str">
            <v>ZP04.10</v>
          </cell>
          <cell r="D32" t="str">
            <v>8-812.5b</v>
          </cell>
          <cell r="E32" t="str">
            <v>15.500 IE bis unter 20.500 IE</v>
          </cell>
          <cell r="F32">
            <v>3812.72</v>
          </cell>
        </row>
        <row r="33">
          <cell r="C33" t="str">
            <v>ZP04.11</v>
          </cell>
          <cell r="D33" t="str">
            <v>8-812.5c</v>
          </cell>
          <cell r="E33" t="str">
            <v>20.500 IE bis unter 25.500 IE</v>
          </cell>
          <cell r="F33">
            <v>4923.22</v>
          </cell>
        </row>
        <row r="34">
          <cell r="C34" t="str">
            <v>ZP04.12</v>
          </cell>
          <cell r="D34" t="str">
            <v>8-812.5d</v>
          </cell>
          <cell r="E34" t="str">
            <v>25.500 IE bis unter 30.500 IE</v>
          </cell>
          <cell r="F34">
            <v>6033.72</v>
          </cell>
        </row>
        <row r="35">
          <cell r="C35" t="str">
            <v>ZP04.13</v>
          </cell>
          <cell r="D35">
            <v>0</v>
          </cell>
          <cell r="E35" t="str">
            <v>Siehe weitere Differenzierung ZP04.14 - ZP04.23</v>
          </cell>
          <cell r="F35">
            <v>0</v>
          </cell>
        </row>
        <row r="36">
          <cell r="C36" t="str">
            <v>ZP04.14</v>
          </cell>
          <cell r="D36" t="str">
            <v>8-812.5f</v>
          </cell>
          <cell r="E36" t="str">
            <v>30.500 IE bis unter 40.500 IE</v>
          </cell>
          <cell r="F36">
            <v>7329.3</v>
          </cell>
        </row>
        <row r="37">
          <cell r="C37" t="str">
            <v>ZP04.15</v>
          </cell>
          <cell r="D37" t="str">
            <v>8-812.5g</v>
          </cell>
          <cell r="E37" t="str">
            <v>40.500 IE bis unter 50.500 IE</v>
          </cell>
          <cell r="F37">
            <v>9550.2999999999993</v>
          </cell>
        </row>
        <row r="38">
          <cell r="C38" t="str">
            <v>ZP04.16</v>
          </cell>
          <cell r="D38" t="str">
            <v>8-812.5h</v>
          </cell>
          <cell r="E38" t="str">
            <v>50.500 IE bis unter 60.500 IE</v>
          </cell>
          <cell r="F38">
            <v>11771.3</v>
          </cell>
        </row>
        <row r="39">
          <cell r="C39" t="str">
            <v>ZP04.17</v>
          </cell>
          <cell r="D39" t="str">
            <v>8-812.5j</v>
          </cell>
          <cell r="E39" t="str">
            <v>60.500 IE bis unter 80.500 IE</v>
          </cell>
          <cell r="F39">
            <v>14547.55</v>
          </cell>
        </row>
        <row r="40">
          <cell r="C40" t="str">
            <v>ZP04.18</v>
          </cell>
          <cell r="D40" t="str">
            <v>8-812.5k</v>
          </cell>
          <cell r="E40" t="str">
            <v>80.500 IE bis unter 100.500 IE</v>
          </cell>
          <cell r="F40">
            <v>18989.55</v>
          </cell>
        </row>
        <row r="41">
          <cell r="C41" t="str">
            <v>ZP04.19</v>
          </cell>
          <cell r="D41" t="str">
            <v>8-812.5m</v>
          </cell>
          <cell r="E41" t="str">
            <v>100.500 IE bis unter 120.500 IE</v>
          </cell>
          <cell r="F41">
            <v>23431.55</v>
          </cell>
        </row>
        <row r="42">
          <cell r="C42" t="str">
            <v>ZP04.20</v>
          </cell>
          <cell r="D42" t="str">
            <v>8-812.5n</v>
          </cell>
          <cell r="E42" t="str">
            <v>120.500 IE bis unter 140.500 IE</v>
          </cell>
          <cell r="F42">
            <v>27873.55</v>
          </cell>
        </row>
        <row r="43">
          <cell r="C43" t="str">
            <v>ZP04.21</v>
          </cell>
          <cell r="D43" t="str">
            <v>8-812.5p</v>
          </cell>
          <cell r="E43" t="str">
            <v>140.500 IE bis unter 160.500 IE</v>
          </cell>
          <cell r="F43">
            <v>32315.55</v>
          </cell>
        </row>
        <row r="44">
          <cell r="C44" t="str">
            <v>ZP04.22</v>
          </cell>
          <cell r="D44" t="str">
            <v>8-812.5q</v>
          </cell>
          <cell r="E44" t="str">
            <v>160.500 IE bis unter 200.500 IE</v>
          </cell>
          <cell r="F44">
            <v>37868.050000000003</v>
          </cell>
        </row>
        <row r="45">
          <cell r="C45" t="str">
            <v>ZP04.23</v>
          </cell>
          <cell r="D45" t="str">
            <v>8-812.5r</v>
          </cell>
          <cell r="E45" t="str">
            <v>200.500 IE oder mehr</v>
          </cell>
          <cell r="F45">
            <v>46752.05</v>
          </cell>
        </row>
        <row r="46">
          <cell r="C46">
            <v>0</v>
          </cell>
          <cell r="D46">
            <v>0</v>
          </cell>
          <cell r="E46" t="str">
            <v>Applikation von Medikamenten, Liste 2: Filgrastim, parenteral</v>
          </cell>
          <cell r="F46">
            <v>0</v>
          </cell>
        </row>
        <row r="47">
          <cell r="C47" t="str">
            <v>ZP05.014)</v>
          </cell>
          <cell r="D47" t="str">
            <v>6-002.10</v>
          </cell>
          <cell r="E47" t="str">
            <v>70 Mio. IE bis unter 130 Mio. IE</v>
          </cell>
          <cell r="F47">
            <v>23.28</v>
          </cell>
        </row>
        <row r="48">
          <cell r="C48" t="str">
            <v>ZP05.024)</v>
          </cell>
          <cell r="D48" t="str">
            <v>6-002.11</v>
          </cell>
          <cell r="E48" t="str">
            <v>130 Mio. IE bis unter 190 Mio. IE</v>
          </cell>
          <cell r="F48">
            <v>38.81</v>
          </cell>
        </row>
        <row r="49">
          <cell r="C49" t="str">
            <v>ZP05.034)</v>
          </cell>
          <cell r="D49" t="str">
            <v>6-002.12</v>
          </cell>
          <cell r="E49" t="str">
            <v>190 Mio. IE bis unter 250 Mio. IE</v>
          </cell>
          <cell r="F49">
            <v>54.33</v>
          </cell>
        </row>
        <row r="50">
          <cell r="C50" t="str">
            <v>ZP05.04</v>
          </cell>
          <cell r="D50" t="str">
            <v>6-002.13</v>
          </cell>
          <cell r="E50" t="str">
            <v>250 Mio. IE bis unter 350 Mio. IE</v>
          </cell>
          <cell r="F50">
            <v>73.3</v>
          </cell>
        </row>
        <row r="51">
          <cell r="C51" t="str">
            <v>ZP05.05</v>
          </cell>
          <cell r="D51" t="str">
            <v>6-002.14</v>
          </cell>
          <cell r="E51" t="str">
            <v>350 Mio. IE bis unter 450 Mio. IE</v>
          </cell>
          <cell r="F51">
            <v>99.17</v>
          </cell>
        </row>
        <row r="52">
          <cell r="C52" t="str">
            <v>ZP05.06</v>
          </cell>
          <cell r="D52" t="str">
            <v>6-002.15</v>
          </cell>
          <cell r="E52" t="str">
            <v>450 Mio. IE bis unter 550 Mio. IE</v>
          </cell>
          <cell r="F52">
            <v>125.04</v>
          </cell>
        </row>
        <row r="53">
          <cell r="C53" t="str">
            <v>ZP05.07</v>
          </cell>
          <cell r="D53" t="str">
            <v>6-002.16</v>
          </cell>
          <cell r="E53" t="str">
            <v>550 Mio. IE bis unter 650 Mio. IE</v>
          </cell>
          <cell r="F53">
            <v>150.91</v>
          </cell>
        </row>
        <row r="54">
          <cell r="C54" t="str">
            <v>ZP05.08</v>
          </cell>
          <cell r="D54" t="str">
            <v>6-002.17</v>
          </cell>
          <cell r="E54" t="str">
            <v>650 Mio. IE bis unter 750 Mio. IE</v>
          </cell>
          <cell r="F54">
            <v>176.78</v>
          </cell>
        </row>
        <row r="55">
          <cell r="C55" t="str">
            <v>ZP05.09</v>
          </cell>
          <cell r="D55" t="str">
            <v>6-002.18</v>
          </cell>
          <cell r="E55" t="str">
            <v>750 Mio. IE bis unter 850 Mio. IE</v>
          </cell>
          <cell r="F55">
            <v>202.65</v>
          </cell>
        </row>
        <row r="56">
          <cell r="C56" t="str">
            <v>ZP05.10</v>
          </cell>
          <cell r="D56" t="str">
            <v>6-002.19</v>
          </cell>
          <cell r="E56" t="str">
            <v>850 Mio. IE bis unter 950 Mio. IE</v>
          </cell>
          <cell r="F56">
            <v>228.52</v>
          </cell>
        </row>
        <row r="57">
          <cell r="C57" t="str">
            <v>ZP05.11</v>
          </cell>
          <cell r="D57" t="str">
            <v>6-002.1a</v>
          </cell>
          <cell r="E57" t="str">
            <v>950 Mio. IE bis unter 1.050 Mio. IE</v>
          </cell>
          <cell r="F57">
            <v>254.39</v>
          </cell>
        </row>
        <row r="58">
          <cell r="C58" t="str">
            <v>ZP05.12</v>
          </cell>
          <cell r="D58" t="str">
            <v>6-002.1b</v>
          </cell>
          <cell r="E58" t="str">
            <v>1.050 Mio. IE bis unter 1.250 Mio. IE</v>
          </cell>
          <cell r="F58">
            <v>288.88</v>
          </cell>
        </row>
        <row r="59">
          <cell r="C59" t="str">
            <v>ZP05.13</v>
          </cell>
          <cell r="D59" t="str">
            <v>6-002.1c</v>
          </cell>
          <cell r="E59" t="str">
            <v>1.250 Mio. IE bis unter 1.450 Mio. IE</v>
          </cell>
          <cell r="F59">
            <v>340.62</v>
          </cell>
        </row>
        <row r="60">
          <cell r="C60" t="str">
            <v>ZP05.14</v>
          </cell>
          <cell r="D60" t="str">
            <v>6-002.1d</v>
          </cell>
          <cell r="E60" t="str">
            <v>1.450 Mio. IE bis unter 1.650 Mio. IE</v>
          </cell>
          <cell r="F60">
            <v>392.36</v>
          </cell>
        </row>
        <row r="61">
          <cell r="C61" t="str">
            <v>ZP05.15</v>
          </cell>
          <cell r="D61" t="str">
            <v>6-002.1e</v>
          </cell>
          <cell r="E61" t="str">
            <v>1.650 Mio. IE bis unter 1.850 Mio. IE</v>
          </cell>
          <cell r="F61">
            <v>444.1</v>
          </cell>
        </row>
        <row r="62">
          <cell r="C62" t="str">
            <v>ZP05.16</v>
          </cell>
          <cell r="D62" t="str">
            <v>6-002.1f</v>
          </cell>
          <cell r="E62" t="str">
            <v>1.850 Mio. IE bis unter 2.050 Mio. IE</v>
          </cell>
          <cell r="F62">
            <v>495.84</v>
          </cell>
        </row>
        <row r="63">
          <cell r="C63" t="str">
            <v>ZP05.17</v>
          </cell>
          <cell r="D63" t="str">
            <v>6-002.1g</v>
          </cell>
          <cell r="E63" t="str">
            <v>2.050 Mio. IE bis unter 2.250 Mio. IE</v>
          </cell>
          <cell r="F63">
            <v>547.58000000000004</v>
          </cell>
        </row>
        <row r="64">
          <cell r="C64" t="str">
            <v>ZP05.18</v>
          </cell>
          <cell r="D64" t="str">
            <v>6-002.1h</v>
          </cell>
          <cell r="E64" t="str">
            <v>2.250 Mio. IE bis unter 2.450 Mio. IE</v>
          </cell>
          <cell r="F64">
            <v>599.32000000000005</v>
          </cell>
        </row>
        <row r="65">
          <cell r="C65" t="str">
            <v>ZP05.19</v>
          </cell>
          <cell r="D65" t="str">
            <v>6-002.1j</v>
          </cell>
          <cell r="E65" t="str">
            <v>2.450 Mio. IE oder mehr</v>
          </cell>
          <cell r="F65">
            <v>651.05999999999995</v>
          </cell>
        </row>
        <row r="66">
          <cell r="C66">
            <v>0</v>
          </cell>
          <cell r="D66">
            <v>0</v>
          </cell>
          <cell r="E66" t="str">
            <v>Applikation von Medikamenten, Liste 2: Lenograstim, parenteral</v>
          </cell>
          <cell r="F66">
            <v>0</v>
          </cell>
        </row>
        <row r="67">
          <cell r="C67" t="str">
            <v>ZP06.014)</v>
          </cell>
          <cell r="D67" t="str">
            <v>6-002.20</v>
          </cell>
          <cell r="E67" t="str">
            <v>75 Mio. IE bis unter 150 Mio. IE</v>
          </cell>
          <cell r="F67">
            <v>52.79</v>
          </cell>
        </row>
        <row r="68">
          <cell r="C68" t="str">
            <v>ZP06.024)</v>
          </cell>
          <cell r="D68" t="str">
            <v>6-002.21</v>
          </cell>
          <cell r="E68" t="str">
            <v>150 Mio. IE bis unter 225 Mio. IE</v>
          </cell>
          <cell r="F68">
            <v>92.38</v>
          </cell>
        </row>
        <row r="69">
          <cell r="C69" t="str">
            <v>ZP06.034)</v>
          </cell>
          <cell r="D69" t="str">
            <v>6-002.22</v>
          </cell>
          <cell r="E69" t="str">
            <v>225 Mio. IE bis unter 300 Mio. IE</v>
          </cell>
          <cell r="F69">
            <v>131.97999999999999</v>
          </cell>
        </row>
        <row r="70">
          <cell r="C70" t="str">
            <v>ZP06.04</v>
          </cell>
          <cell r="D70" t="str">
            <v>6-002.23</v>
          </cell>
          <cell r="E70" t="str">
            <v>300 Mio. IE bis unter 400 Mio. IE</v>
          </cell>
          <cell r="F70">
            <v>175.97</v>
          </cell>
        </row>
        <row r="71">
          <cell r="C71" t="str">
            <v>ZP06.05</v>
          </cell>
          <cell r="D71" t="str">
            <v>6-002.24</v>
          </cell>
          <cell r="E71" t="str">
            <v>400 Mio. IE bis unter 500 Mio. IE</v>
          </cell>
          <cell r="F71">
            <v>228.76</v>
          </cell>
        </row>
        <row r="72">
          <cell r="C72" t="str">
            <v>ZP06.06</v>
          </cell>
          <cell r="D72" t="str">
            <v>6-002.25</v>
          </cell>
          <cell r="E72" t="str">
            <v>500 Mio. IE bis unter 600 Mio. IE</v>
          </cell>
          <cell r="F72">
            <v>281.55</v>
          </cell>
        </row>
        <row r="73">
          <cell r="C73" t="str">
            <v>ZP06.07</v>
          </cell>
          <cell r="D73" t="str">
            <v>6-002.26</v>
          </cell>
          <cell r="E73" t="str">
            <v>600 Mio. IE bis unter 800 Mio. IE</v>
          </cell>
          <cell r="F73">
            <v>351.93</v>
          </cell>
        </row>
        <row r="74">
          <cell r="C74" t="str">
            <v>ZP06.08</v>
          </cell>
          <cell r="D74" t="str">
            <v>6-002.27</v>
          </cell>
          <cell r="E74" t="str">
            <v>800 Mio. IE bis unter 1.000 Mio. IE</v>
          </cell>
          <cell r="F74">
            <v>457.51</v>
          </cell>
        </row>
        <row r="75">
          <cell r="C75" t="str">
            <v>ZP06.09</v>
          </cell>
          <cell r="D75" t="str">
            <v>6-002.28</v>
          </cell>
          <cell r="E75" t="str">
            <v>1.000 Mio. IE bis unter 1.200 Mio. IE</v>
          </cell>
          <cell r="F75">
            <v>563.09</v>
          </cell>
        </row>
        <row r="76">
          <cell r="C76" t="str">
            <v>ZP06.10</v>
          </cell>
          <cell r="D76" t="str">
            <v>6-002.29</v>
          </cell>
          <cell r="E76" t="str">
            <v>1.200 Mio. IE bis unter 1.400 Mio. IE</v>
          </cell>
          <cell r="F76">
            <v>668.67</v>
          </cell>
        </row>
        <row r="77">
          <cell r="C77" t="str">
            <v>ZP06.11</v>
          </cell>
          <cell r="D77" t="str">
            <v>6-002.2a</v>
          </cell>
          <cell r="E77" t="str">
            <v>1.400 Mio. IE bis unter 1.600 Mio. IE</v>
          </cell>
          <cell r="F77">
            <v>774.25</v>
          </cell>
        </row>
        <row r="78">
          <cell r="C78" t="str">
            <v>ZP06.12</v>
          </cell>
          <cell r="D78" t="str">
            <v>6-002.2b</v>
          </cell>
          <cell r="E78" t="str">
            <v>1.600 Mio. IE bis unter 1.800 Mio. IE</v>
          </cell>
          <cell r="F78">
            <v>879.83</v>
          </cell>
        </row>
        <row r="79">
          <cell r="C79" t="str">
            <v>ZP06.13</v>
          </cell>
          <cell r="D79" t="str">
            <v>6-002.2c</v>
          </cell>
          <cell r="E79" t="str">
            <v>1.800 Mio. IE bis unter 2.000 Mio. IE</v>
          </cell>
          <cell r="F79">
            <v>985.41</v>
          </cell>
        </row>
        <row r="80">
          <cell r="C80" t="str">
            <v>ZP06.14</v>
          </cell>
          <cell r="D80" t="str">
            <v>6-002.2d</v>
          </cell>
          <cell r="E80" t="str">
            <v>2.000 Mio. IE bis unter 2.200 Mio. IE</v>
          </cell>
          <cell r="F80">
            <v>1090.99</v>
          </cell>
        </row>
        <row r="81">
          <cell r="C81" t="str">
            <v>ZP06.15</v>
          </cell>
          <cell r="D81" t="str">
            <v>6-002.2e</v>
          </cell>
          <cell r="E81" t="str">
            <v>2.200 Mio. IE bis unter 2.400 Mio. IE</v>
          </cell>
          <cell r="F81">
            <v>1196.57</v>
          </cell>
        </row>
        <row r="82">
          <cell r="C82" t="str">
            <v>ZP06.16</v>
          </cell>
          <cell r="D82" t="str">
            <v>6-002.2f</v>
          </cell>
          <cell r="E82" t="str">
            <v>2.400 Mio. IE bis unter 2.600 Mio. IE</v>
          </cell>
          <cell r="F82">
            <v>1302.1500000000001</v>
          </cell>
        </row>
        <row r="83">
          <cell r="C83" t="str">
            <v>ZP06.17</v>
          </cell>
          <cell r="D83" t="str">
            <v>6-002.2g</v>
          </cell>
          <cell r="E83" t="str">
            <v>2.600 Mio. IE bis unter 2.800 Mio. IE</v>
          </cell>
          <cell r="F83">
            <v>1407.73</v>
          </cell>
        </row>
        <row r="84">
          <cell r="C84" t="str">
            <v>ZP06.18</v>
          </cell>
          <cell r="D84" t="str">
            <v>6-002.2h</v>
          </cell>
          <cell r="E84" t="str">
            <v>2.800 Mio. IE bis unter 3.000 Mio. IE</v>
          </cell>
          <cell r="F84">
            <v>1513.31</v>
          </cell>
        </row>
        <row r="85">
          <cell r="C85" t="str">
            <v>ZP06.19</v>
          </cell>
          <cell r="D85" t="str">
            <v>6-002.2j</v>
          </cell>
          <cell r="E85" t="str">
            <v>3.000 Mio. IE oder mehr</v>
          </cell>
          <cell r="F85">
            <v>1618.89</v>
          </cell>
        </row>
        <row r="86">
          <cell r="C86">
            <v>0</v>
          </cell>
          <cell r="D86">
            <v>0</v>
          </cell>
          <cell r="E86" t="str">
            <v>Transfusion von Plasmabestandteilen und gentechnisch hergestellten Plasmaproteinen: Antithrombin III</v>
          </cell>
          <cell r="F86">
            <v>0</v>
          </cell>
        </row>
        <row r="87">
          <cell r="C87" t="str">
            <v>ZP07.014)</v>
          </cell>
          <cell r="D87" t="str">
            <v>8-810.g1</v>
          </cell>
          <cell r="E87" t="str">
            <v>2.000 IE bis unter 3.500 IE</v>
          </cell>
          <cell r="F87">
            <v>147.75</v>
          </cell>
        </row>
        <row r="88">
          <cell r="C88" t="str">
            <v>ZP07.024)</v>
          </cell>
          <cell r="D88" t="str">
            <v>8-810.g2</v>
          </cell>
          <cell r="E88" t="str">
            <v>3.500 IE bis unter 5.000 IE</v>
          </cell>
          <cell r="F88">
            <v>236.4</v>
          </cell>
        </row>
        <row r="89">
          <cell r="C89" t="str">
            <v>ZP07.034)</v>
          </cell>
          <cell r="D89" t="str">
            <v>8-810.g3</v>
          </cell>
          <cell r="E89" t="str">
            <v>5.000 IE bis unter 7.000 IE</v>
          </cell>
          <cell r="F89">
            <v>334.9</v>
          </cell>
        </row>
        <row r="90">
          <cell r="C90" t="str">
            <v>ZP07.04</v>
          </cell>
          <cell r="D90" t="str">
            <v>8-810.g4</v>
          </cell>
          <cell r="E90" t="str">
            <v>7.000 IE bis unter 10.000 IE</v>
          </cell>
          <cell r="F90">
            <v>472.8</v>
          </cell>
        </row>
        <row r="91">
          <cell r="C91" t="str">
            <v>ZP07.05</v>
          </cell>
          <cell r="D91" t="str">
            <v>8-810.g5</v>
          </cell>
          <cell r="E91" t="str">
            <v>10.000 IE bis unter 15.000 IE</v>
          </cell>
          <cell r="F91">
            <v>689.5</v>
          </cell>
        </row>
        <row r="92">
          <cell r="C92" t="str">
            <v>ZP07.06</v>
          </cell>
          <cell r="D92" t="str">
            <v>8-810.g6</v>
          </cell>
          <cell r="E92" t="str">
            <v>15.000 IE bis unter 20.000 IE</v>
          </cell>
          <cell r="F92">
            <v>985</v>
          </cell>
        </row>
        <row r="93">
          <cell r="C93" t="str">
            <v>ZP07.07</v>
          </cell>
          <cell r="D93" t="str">
            <v>8-810.g7</v>
          </cell>
          <cell r="E93" t="str">
            <v>20.000 IE bis unter 25.000 IE</v>
          </cell>
          <cell r="F93">
            <v>1280.5</v>
          </cell>
        </row>
        <row r="94">
          <cell r="C94" t="str">
            <v>ZP07.08</v>
          </cell>
          <cell r="D94" t="str">
            <v>8-810.g8</v>
          </cell>
          <cell r="E94" t="str">
            <v>25.000 IE bis unter 30.000 IE</v>
          </cell>
          <cell r="F94">
            <v>1576</v>
          </cell>
        </row>
        <row r="95">
          <cell r="C95" t="str">
            <v>ZP07.09</v>
          </cell>
          <cell r="D95" t="str">
            <v>8-810.ga</v>
          </cell>
          <cell r="E95" t="str">
            <v>30.000 IE bis unter 40.000 IE</v>
          </cell>
          <cell r="F95">
            <v>1970</v>
          </cell>
        </row>
        <row r="96">
          <cell r="C96" t="str">
            <v>ZP07.10</v>
          </cell>
          <cell r="D96" t="str">
            <v>8-810.gb</v>
          </cell>
          <cell r="E96" t="str">
            <v>40.000 IE bis unter 50.000 IE</v>
          </cell>
          <cell r="F96">
            <v>2561</v>
          </cell>
        </row>
        <row r="97">
          <cell r="C97" t="str">
            <v>ZP07.11</v>
          </cell>
          <cell r="D97" t="str">
            <v>8-810.gc</v>
          </cell>
          <cell r="E97" t="str">
            <v>50.000 IE bis unter 60.000 IE</v>
          </cell>
          <cell r="F97">
            <v>3152</v>
          </cell>
        </row>
        <row r="98">
          <cell r="C98" t="str">
            <v>ZP07.12</v>
          </cell>
          <cell r="D98" t="str">
            <v>8-810.gd</v>
          </cell>
          <cell r="E98" t="str">
            <v>60.000 IE bis unter 70.000 IE</v>
          </cell>
          <cell r="F98">
            <v>3743</v>
          </cell>
        </row>
        <row r="99">
          <cell r="C99" t="str">
            <v>ZP07.13</v>
          </cell>
          <cell r="D99" t="str">
            <v>8-810.ge</v>
          </cell>
          <cell r="E99" t="str">
            <v>70.000 IE bis unter 90.000 IE</v>
          </cell>
          <cell r="F99">
            <v>4531</v>
          </cell>
        </row>
        <row r="100">
          <cell r="C100" t="str">
            <v>ZP07.14</v>
          </cell>
          <cell r="D100" t="str">
            <v>8-810.gf</v>
          </cell>
          <cell r="E100" t="str">
            <v>90.000 IE bis unter 110.000 IE</v>
          </cell>
          <cell r="F100">
            <v>5713</v>
          </cell>
        </row>
        <row r="101">
          <cell r="C101" t="str">
            <v>ZP07.15</v>
          </cell>
          <cell r="D101" t="str">
            <v>8-810.gg</v>
          </cell>
          <cell r="E101" t="str">
            <v>110.000 IE bis unter 130.000 IE</v>
          </cell>
          <cell r="F101">
            <v>6895</v>
          </cell>
        </row>
        <row r="102">
          <cell r="C102" t="str">
            <v>ZP07.16</v>
          </cell>
          <cell r="D102" t="str">
            <v>8-810.gh</v>
          </cell>
          <cell r="E102" t="str">
            <v>130.000 IE bis unter 150.000 IE</v>
          </cell>
          <cell r="F102">
            <v>8077</v>
          </cell>
        </row>
        <row r="103">
          <cell r="C103" t="str">
            <v>ZP07.17</v>
          </cell>
          <cell r="D103" t="str">
            <v>8-810.gj</v>
          </cell>
          <cell r="E103" t="str">
            <v>150.000 IE oder mehr</v>
          </cell>
          <cell r="F103">
            <v>9259</v>
          </cell>
        </row>
        <row r="104">
          <cell r="C104">
            <v>0</v>
          </cell>
          <cell r="D104">
            <v>0</v>
          </cell>
          <cell r="E104" t="str">
            <v>Applikation von Medikamenten, Liste 1: Aldesleukin, parenteral</v>
          </cell>
          <cell r="F104">
            <v>0</v>
          </cell>
        </row>
        <row r="105">
          <cell r="C105" t="str">
            <v>ZP08.01</v>
          </cell>
          <cell r="D105" t="str">
            <v>6-001.80</v>
          </cell>
          <cell r="E105" t="str">
            <v>45 Mio. IE bis unter 65 Mio. IE</v>
          </cell>
          <cell r="F105">
            <v>1067.96</v>
          </cell>
        </row>
        <row r="106">
          <cell r="C106" t="str">
            <v>ZP08.02</v>
          </cell>
          <cell r="D106" t="str">
            <v>6-001.81</v>
          </cell>
          <cell r="E106" t="str">
            <v>65 Mio. IE bis unter 85 Mio. IE</v>
          </cell>
          <cell r="F106">
            <v>1481.36</v>
          </cell>
        </row>
        <row r="107">
          <cell r="C107" t="str">
            <v>ZP08.03</v>
          </cell>
          <cell r="D107" t="str">
            <v>6-001.82</v>
          </cell>
          <cell r="E107" t="str">
            <v>85 Mio. IE bis unter 105 Mio. IE</v>
          </cell>
          <cell r="F107">
            <v>1894.77</v>
          </cell>
        </row>
        <row r="108">
          <cell r="C108" t="str">
            <v>ZP08.04</v>
          </cell>
          <cell r="D108" t="str">
            <v>6-001.83</v>
          </cell>
          <cell r="E108" t="str">
            <v>105 Mio. IE bis unter 125 Mio. IE</v>
          </cell>
          <cell r="F108">
            <v>2308.17</v>
          </cell>
        </row>
        <row r="109">
          <cell r="C109" t="str">
            <v>ZP08.05</v>
          </cell>
          <cell r="D109" t="str">
            <v>6-001.84</v>
          </cell>
          <cell r="E109" t="str">
            <v>125 Mio. IE bis unter 145 Mio. IE</v>
          </cell>
          <cell r="F109">
            <v>2721.58</v>
          </cell>
        </row>
        <row r="110">
          <cell r="C110" t="str">
            <v>ZP08.06</v>
          </cell>
          <cell r="D110" t="str">
            <v>6-001.85</v>
          </cell>
          <cell r="E110" t="str">
            <v>145 Mio. IE bis unter 165 Mio. IE</v>
          </cell>
          <cell r="F110">
            <v>3134.98</v>
          </cell>
        </row>
        <row r="111">
          <cell r="C111" t="str">
            <v>ZP08.07</v>
          </cell>
          <cell r="D111" t="str">
            <v>6-001.86</v>
          </cell>
          <cell r="E111" t="str">
            <v>165 Mio. IE bis unter 185 Mio. IE</v>
          </cell>
          <cell r="F111">
            <v>3548.38</v>
          </cell>
        </row>
        <row r="112">
          <cell r="C112" t="str">
            <v>ZP08.08</v>
          </cell>
          <cell r="D112" t="str">
            <v>6-001.87</v>
          </cell>
          <cell r="E112" t="str">
            <v>185 Mio. IE bis unter 205 Mio. IE</v>
          </cell>
          <cell r="F112">
            <v>3961.79</v>
          </cell>
        </row>
        <row r="113">
          <cell r="C113" t="str">
            <v>ZP08.09</v>
          </cell>
          <cell r="D113" t="str">
            <v>6-001.88</v>
          </cell>
          <cell r="E113" t="str">
            <v>205 Mio. IE bis unter 245 Mio. IE</v>
          </cell>
          <cell r="F113">
            <v>4512.99</v>
          </cell>
        </row>
        <row r="114">
          <cell r="C114" t="str">
            <v>ZP08.10</v>
          </cell>
          <cell r="D114" t="str">
            <v>6-001.89</v>
          </cell>
          <cell r="E114" t="str">
            <v>245 Mio. IE bis unter 285 Mio. IE</v>
          </cell>
          <cell r="F114">
            <v>5339.8</v>
          </cell>
        </row>
        <row r="115">
          <cell r="C115" t="str">
            <v>ZP08.11</v>
          </cell>
          <cell r="D115" t="str">
            <v>6-001.8a</v>
          </cell>
          <cell r="E115" t="str">
            <v>285 Mio. IE bis unter 325 Mio. IE</v>
          </cell>
          <cell r="F115">
            <v>6166.61</v>
          </cell>
        </row>
        <row r="116">
          <cell r="C116" t="str">
            <v>ZP08.12</v>
          </cell>
          <cell r="D116" t="str">
            <v>6-001.8b</v>
          </cell>
          <cell r="E116" t="str">
            <v>325 Mio. IE bis unter 365 Mio. IE</v>
          </cell>
          <cell r="F116">
            <v>6993.42</v>
          </cell>
        </row>
        <row r="117">
          <cell r="C117" t="str">
            <v>ZP08.13</v>
          </cell>
          <cell r="D117" t="str">
            <v>6-001.8c</v>
          </cell>
          <cell r="E117" t="str">
            <v>365 Mio. IE bis unter 405 Mio. IE</v>
          </cell>
          <cell r="F117">
            <v>7820.23</v>
          </cell>
        </row>
        <row r="118">
          <cell r="C118" t="str">
            <v>ZP08.14</v>
          </cell>
          <cell r="D118" t="str">
            <v>6-001.8d</v>
          </cell>
          <cell r="E118" t="str">
            <v>405 Mio. IE bis unter 445 Mio. IE</v>
          </cell>
          <cell r="F118">
            <v>8647.0300000000007</v>
          </cell>
        </row>
        <row r="119">
          <cell r="C119" t="str">
            <v>ZP08.15</v>
          </cell>
          <cell r="D119" t="str">
            <v>6-001.8e</v>
          </cell>
          <cell r="E119" t="str">
            <v>445 Mio. IE bis unter 485 Mio. IE</v>
          </cell>
          <cell r="F119">
            <v>9473.84</v>
          </cell>
        </row>
        <row r="120">
          <cell r="C120" t="str">
            <v>ZP08.16</v>
          </cell>
          <cell r="D120" t="str">
            <v>6-001.8f</v>
          </cell>
          <cell r="E120" t="str">
            <v>485 Mio. IE bis unter 525 Mio. IE</v>
          </cell>
          <cell r="F120">
            <v>10300.65</v>
          </cell>
        </row>
        <row r="121">
          <cell r="C121" t="str">
            <v>ZP08.17</v>
          </cell>
          <cell r="D121" t="str">
            <v>6-001.8g</v>
          </cell>
          <cell r="E121" t="str">
            <v>525 Mio. IE bis unter 565 Mio. IE</v>
          </cell>
          <cell r="F121">
            <v>11127.46</v>
          </cell>
        </row>
        <row r="122">
          <cell r="C122" t="str">
            <v>ZP08.18</v>
          </cell>
          <cell r="D122" t="str">
            <v>6-001.8h</v>
          </cell>
          <cell r="E122" t="str">
            <v>565 Mio. IE bis unter 625 Mio. IE</v>
          </cell>
          <cell r="F122">
            <v>12092.07</v>
          </cell>
        </row>
        <row r="123">
          <cell r="C123" t="str">
            <v>ZP08.19</v>
          </cell>
          <cell r="D123" t="str">
            <v>6-001.8j</v>
          </cell>
          <cell r="E123" t="str">
            <v>625 Mio. IE bis unter 685 Mio. IE</v>
          </cell>
          <cell r="F123">
            <v>13332.28</v>
          </cell>
        </row>
        <row r="124">
          <cell r="C124" t="str">
            <v>ZP08.20</v>
          </cell>
          <cell r="D124" t="str">
            <v>6-001.8k</v>
          </cell>
          <cell r="E124" t="str">
            <v>685 Mio. IE bis unter 745 Mio. IE</v>
          </cell>
          <cell r="F124">
            <v>14572.49</v>
          </cell>
        </row>
        <row r="125">
          <cell r="C125" t="str">
            <v>ZP08.21</v>
          </cell>
          <cell r="D125" t="str">
            <v>6-001.8m</v>
          </cell>
          <cell r="E125" t="str">
            <v>745 Mio. IE bis unter 805 Mio. IE</v>
          </cell>
          <cell r="F125">
            <v>15812.7</v>
          </cell>
        </row>
        <row r="126">
          <cell r="C126" t="str">
            <v>ZP08.22</v>
          </cell>
          <cell r="D126" t="str">
            <v>6-001.8n</v>
          </cell>
          <cell r="E126" t="str">
            <v>805 Mio. IE oder mehr</v>
          </cell>
          <cell r="F126">
            <v>17052.919999999998</v>
          </cell>
        </row>
        <row r="127">
          <cell r="C127">
            <v>0</v>
          </cell>
          <cell r="D127">
            <v>0</v>
          </cell>
          <cell r="E127" t="str">
            <v>Applikation von Medikamenten, Liste 1: Cetuximab, parenteral</v>
          </cell>
          <cell r="F127">
            <v>0</v>
          </cell>
        </row>
        <row r="128">
          <cell r="C128" t="str">
            <v>ZP10.01</v>
          </cell>
          <cell r="D128" t="str">
            <v>6-001.a0</v>
          </cell>
          <cell r="E128" t="str">
            <v>250 mg bis unter 350 mg</v>
          </cell>
          <cell r="F128">
            <v>716.92</v>
          </cell>
        </row>
        <row r="129">
          <cell r="C129" t="str">
            <v>ZP10.02</v>
          </cell>
          <cell r="D129" t="str">
            <v>6-001.a1</v>
          </cell>
          <cell r="E129" t="str">
            <v>350 mg bis unter 450 mg</v>
          </cell>
          <cell r="F129">
            <v>969.95</v>
          </cell>
        </row>
        <row r="130">
          <cell r="C130" t="str">
            <v>ZP10.03</v>
          </cell>
          <cell r="D130" t="str">
            <v>6-001.a2</v>
          </cell>
          <cell r="E130" t="str">
            <v>450 mg bis unter 550 mg</v>
          </cell>
          <cell r="F130">
            <v>1219.78</v>
          </cell>
        </row>
        <row r="131">
          <cell r="C131" t="str">
            <v>ZP10.04</v>
          </cell>
          <cell r="D131" t="str">
            <v>6-001.a3</v>
          </cell>
          <cell r="E131" t="str">
            <v>550 mg bis unter 650 mg</v>
          </cell>
          <cell r="F131">
            <v>1476.01</v>
          </cell>
        </row>
        <row r="132">
          <cell r="C132" t="str">
            <v>ZP10.05</v>
          </cell>
          <cell r="D132" t="str">
            <v>6-001.a4</v>
          </cell>
          <cell r="E132" t="str">
            <v>650 mg bis unter 750 mg</v>
          </cell>
          <cell r="F132">
            <v>1729.04</v>
          </cell>
        </row>
        <row r="133">
          <cell r="C133" t="str">
            <v>ZP10.06</v>
          </cell>
          <cell r="D133" t="str">
            <v>6-001.a5</v>
          </cell>
          <cell r="E133" t="str">
            <v>750 mg bis unter 850 mg</v>
          </cell>
          <cell r="F133">
            <v>1982.07</v>
          </cell>
        </row>
        <row r="134">
          <cell r="C134" t="str">
            <v>ZP10.07</v>
          </cell>
          <cell r="D134" t="str">
            <v>6-001.a6</v>
          </cell>
          <cell r="E134" t="str">
            <v>850 mg bis unter 1.050 mg</v>
          </cell>
          <cell r="F134">
            <v>2319.44</v>
          </cell>
        </row>
        <row r="135">
          <cell r="C135" t="str">
            <v>ZP10.08</v>
          </cell>
          <cell r="D135" t="str">
            <v>6-001.a7</v>
          </cell>
          <cell r="E135" t="str">
            <v>1.050 mg bis unter 1.250 mg</v>
          </cell>
          <cell r="F135">
            <v>2825.5</v>
          </cell>
        </row>
        <row r="136">
          <cell r="C136" t="str">
            <v>ZP10.09</v>
          </cell>
          <cell r="D136" t="str">
            <v>6-001.a8</v>
          </cell>
          <cell r="E136" t="str">
            <v>1.250 mg bis unter 1.450 mg</v>
          </cell>
          <cell r="F136">
            <v>3331.56</v>
          </cell>
        </row>
        <row r="137">
          <cell r="C137" t="str">
            <v>ZP10.10</v>
          </cell>
          <cell r="D137" t="str">
            <v>6-001.a9</v>
          </cell>
          <cell r="E137" t="str">
            <v>1.450 mg bis unter 1.650 mg</v>
          </cell>
          <cell r="F137">
            <v>3837.62</v>
          </cell>
        </row>
        <row r="138">
          <cell r="C138" t="str">
            <v>ZP10.11</v>
          </cell>
          <cell r="D138" t="str">
            <v>6-001.aa</v>
          </cell>
          <cell r="E138" t="str">
            <v>1.650 mg bis unter 1.850 mg</v>
          </cell>
          <cell r="F138">
            <v>4343.68</v>
          </cell>
        </row>
        <row r="139">
          <cell r="C139" t="str">
            <v>ZP10.12</v>
          </cell>
          <cell r="D139" t="str">
            <v>6-001.ab</v>
          </cell>
          <cell r="E139" t="str">
            <v>1.850 mg bis unter 2.150 mg</v>
          </cell>
          <cell r="F139">
            <v>4934.09</v>
          </cell>
        </row>
        <row r="140">
          <cell r="C140" t="str">
            <v>ZP10.13</v>
          </cell>
          <cell r="D140" t="str">
            <v>6-001.ac</v>
          </cell>
          <cell r="E140" t="str">
            <v>2.150 mg bis unter 2.450 mg</v>
          </cell>
          <cell r="F140">
            <v>5693.18</v>
          </cell>
        </row>
        <row r="141">
          <cell r="C141" t="str">
            <v>ZP10.14</v>
          </cell>
          <cell r="D141" t="str">
            <v>6-001.ad</v>
          </cell>
          <cell r="E141" t="str">
            <v>2.450 mg bis unter 2.750 mg</v>
          </cell>
          <cell r="F141">
            <v>6452.27</v>
          </cell>
        </row>
        <row r="142">
          <cell r="C142" t="str">
            <v>ZP10.15</v>
          </cell>
          <cell r="D142" t="str">
            <v>6-001.ae</v>
          </cell>
          <cell r="E142" t="str">
            <v>2.750 mg bis unter 3.050 mg</v>
          </cell>
          <cell r="F142">
            <v>7211.36</v>
          </cell>
        </row>
        <row r="143">
          <cell r="C143" t="str">
            <v>ZP10.16</v>
          </cell>
          <cell r="D143" t="str">
            <v>6-001.af</v>
          </cell>
          <cell r="E143" t="str">
            <v>3.050 mg bis unter 3.350 mg</v>
          </cell>
          <cell r="F143">
            <v>7970.45</v>
          </cell>
        </row>
        <row r="144">
          <cell r="C144" t="str">
            <v>ZP10.17</v>
          </cell>
          <cell r="D144">
            <v>0</v>
          </cell>
          <cell r="E144" t="str">
            <v>Siehe weitere Differenzierung ZP10.18 - ZP10.20</v>
          </cell>
          <cell r="F144">
            <v>0</v>
          </cell>
        </row>
        <row r="145">
          <cell r="C145" t="str">
            <v>ZP10.18</v>
          </cell>
          <cell r="D145" t="str">
            <v>6-001.ah</v>
          </cell>
          <cell r="E145" t="str">
            <v>3.350 mg bis unter 3.950 mg</v>
          </cell>
          <cell r="F145">
            <v>8982.57</v>
          </cell>
        </row>
        <row r="146">
          <cell r="C146" t="str">
            <v>ZP10.19</v>
          </cell>
          <cell r="D146" t="str">
            <v>6-001.aj</v>
          </cell>
          <cell r="E146" t="str">
            <v>3.950 mg bis unter 4.550 mg</v>
          </cell>
          <cell r="F146">
            <v>10500.75</v>
          </cell>
        </row>
        <row r="147">
          <cell r="C147" t="str">
            <v>ZP10.20</v>
          </cell>
          <cell r="D147" t="str">
            <v>6-001.ak</v>
          </cell>
          <cell r="E147" t="str">
            <v>4.550 mg oder mehr</v>
          </cell>
          <cell r="F147">
            <v>12018.93</v>
          </cell>
        </row>
        <row r="148">
          <cell r="C148">
            <v>0</v>
          </cell>
          <cell r="D148">
            <v>0</v>
          </cell>
          <cell r="E148" t="str">
            <v>Transfusion von Plasmabestandteilen und gentechnisch hergestellten Plasmaproteinen: Human-Immunglobulin, spezifisch gegen Hepatitis-B-surface-Antigen (HBsAg)</v>
          </cell>
          <cell r="F148">
            <v>0</v>
          </cell>
        </row>
        <row r="149">
          <cell r="C149" t="str">
            <v>ZP11.01</v>
          </cell>
          <cell r="D149" t="str">
            <v>8-810.q0</v>
          </cell>
          <cell r="E149" t="str">
            <v>2.000 IE bis unter 4.000 IE</v>
          </cell>
          <cell r="F149">
            <v>1638</v>
          </cell>
        </row>
        <row r="150">
          <cell r="C150" t="str">
            <v>ZP11.02</v>
          </cell>
          <cell r="D150" t="str">
            <v>8-810.q1</v>
          </cell>
          <cell r="E150" t="str">
            <v>4.000 IE bis unter 6.000 IE</v>
          </cell>
          <cell r="F150">
            <v>3276</v>
          </cell>
        </row>
        <row r="151">
          <cell r="C151" t="str">
            <v>ZP11.03</v>
          </cell>
          <cell r="D151" t="str">
            <v>8-810.q2</v>
          </cell>
          <cell r="E151" t="str">
            <v>6.000 IE bis unter 8.000 IE</v>
          </cell>
          <cell r="F151">
            <v>4914</v>
          </cell>
        </row>
        <row r="152">
          <cell r="C152" t="str">
            <v>ZP11.04</v>
          </cell>
          <cell r="D152" t="str">
            <v>8-810.q3</v>
          </cell>
          <cell r="E152" t="str">
            <v>8.000 IE bis unter 10.000 IE</v>
          </cell>
          <cell r="F152">
            <v>6552</v>
          </cell>
        </row>
        <row r="153">
          <cell r="C153" t="str">
            <v>ZP11.05</v>
          </cell>
          <cell r="D153" t="str">
            <v>8-810.q4</v>
          </cell>
          <cell r="E153" t="str">
            <v>10.000 IE bis unter 12.000 IE</v>
          </cell>
          <cell r="F153">
            <v>8190</v>
          </cell>
        </row>
        <row r="154">
          <cell r="C154" t="str">
            <v>ZP11.06</v>
          </cell>
          <cell r="D154" t="str">
            <v>8-810.q5</v>
          </cell>
          <cell r="E154" t="str">
            <v>12.000 IE bis unter 14.000 IE</v>
          </cell>
          <cell r="F154">
            <v>9828</v>
          </cell>
        </row>
        <row r="155">
          <cell r="C155" t="str">
            <v>ZP11.07</v>
          </cell>
          <cell r="D155" t="str">
            <v>8-810.q6</v>
          </cell>
          <cell r="E155" t="str">
            <v>14.000 IE bis unter 16.000 IE</v>
          </cell>
          <cell r="F155">
            <v>11466</v>
          </cell>
        </row>
        <row r="156">
          <cell r="C156" t="str">
            <v>ZP11.08</v>
          </cell>
          <cell r="D156" t="str">
            <v>8-810.q7</v>
          </cell>
          <cell r="E156" t="str">
            <v>16.000 IE bis unter 18.000 IE</v>
          </cell>
          <cell r="F156">
            <v>13104</v>
          </cell>
        </row>
        <row r="157">
          <cell r="C157" t="str">
            <v>ZP11.09</v>
          </cell>
          <cell r="D157" t="str">
            <v>8-810.q8</v>
          </cell>
          <cell r="E157" t="str">
            <v>18.000 IE bis unter 20.000 IE</v>
          </cell>
          <cell r="F157">
            <v>14742</v>
          </cell>
        </row>
        <row r="158">
          <cell r="C158" t="str">
            <v>ZP11.10</v>
          </cell>
          <cell r="D158" t="str">
            <v>8-810.q9</v>
          </cell>
          <cell r="E158" t="str">
            <v>20.000 IE bis unter 22.000 IE</v>
          </cell>
          <cell r="F158">
            <v>16380</v>
          </cell>
        </row>
        <row r="159">
          <cell r="C159" t="str">
            <v>ZP11.11</v>
          </cell>
          <cell r="D159" t="str">
            <v>8-810.qa</v>
          </cell>
          <cell r="E159" t="str">
            <v>22.000 IE bis unter 24.000 IE</v>
          </cell>
          <cell r="F159">
            <v>18018</v>
          </cell>
        </row>
        <row r="160">
          <cell r="C160" t="str">
            <v>ZP11.12</v>
          </cell>
          <cell r="D160" t="str">
            <v>8-810.qb</v>
          </cell>
          <cell r="E160" t="str">
            <v>24.000 IE bis unter 28.000 IE</v>
          </cell>
          <cell r="F160">
            <v>19656</v>
          </cell>
        </row>
        <row r="161">
          <cell r="C161" t="str">
            <v>ZP11.13</v>
          </cell>
          <cell r="D161" t="str">
            <v>8-810.qc</v>
          </cell>
          <cell r="E161" t="str">
            <v>28.000 IE bis unter 32.000 IE</v>
          </cell>
          <cell r="F161">
            <v>22932</v>
          </cell>
        </row>
        <row r="162">
          <cell r="C162" t="str">
            <v>ZP11.14</v>
          </cell>
          <cell r="D162" t="str">
            <v>8-810.qd</v>
          </cell>
          <cell r="E162" t="str">
            <v>32.000 IE bis unter 36.000 IE</v>
          </cell>
          <cell r="F162">
            <v>26208</v>
          </cell>
        </row>
        <row r="163">
          <cell r="C163" t="str">
            <v>ZP11.15</v>
          </cell>
          <cell r="D163" t="str">
            <v>8-810.qe</v>
          </cell>
          <cell r="E163" t="str">
            <v>36.000 IE bis unter 40.000 IE</v>
          </cell>
          <cell r="F163">
            <v>29484</v>
          </cell>
        </row>
        <row r="164">
          <cell r="C164" t="str">
            <v>ZP11.16</v>
          </cell>
          <cell r="D164" t="str">
            <v>8-810.qf</v>
          </cell>
          <cell r="E164" t="str">
            <v>40.000 IE bis unter 46.000 IE</v>
          </cell>
          <cell r="F164">
            <v>32760</v>
          </cell>
        </row>
        <row r="165">
          <cell r="C165" t="str">
            <v>ZP11.17</v>
          </cell>
          <cell r="D165" t="str">
            <v>8-810.qg</v>
          </cell>
          <cell r="E165" t="str">
            <v>46.000 IE bis unter 52.000 IE</v>
          </cell>
          <cell r="F165">
            <v>37674</v>
          </cell>
        </row>
        <row r="166">
          <cell r="C166" t="str">
            <v>ZP11.18</v>
          </cell>
          <cell r="D166" t="str">
            <v>8-810.qh</v>
          </cell>
          <cell r="E166" t="str">
            <v>52.000 IE bis unter 58.000 IE</v>
          </cell>
          <cell r="F166">
            <v>42588</v>
          </cell>
        </row>
        <row r="167">
          <cell r="C167" t="str">
            <v>ZP11.19</v>
          </cell>
          <cell r="D167" t="str">
            <v>8-810.qj</v>
          </cell>
          <cell r="E167" t="str">
            <v>58.000 IE bis unter 64.000 IE</v>
          </cell>
          <cell r="F167">
            <v>47502</v>
          </cell>
        </row>
        <row r="168">
          <cell r="C168" t="str">
            <v>ZP11.20</v>
          </cell>
          <cell r="D168" t="str">
            <v>8-810.qk</v>
          </cell>
          <cell r="E168" t="str">
            <v>64.000 IE oder mehr</v>
          </cell>
          <cell r="F168">
            <v>52416</v>
          </cell>
        </row>
        <row r="169">
          <cell r="C169">
            <v>0</v>
          </cell>
          <cell r="D169">
            <v>0</v>
          </cell>
          <cell r="E169" t="str">
            <v>Applikation von Medikamenten, Liste 1: Liposomales Doxorubicin, parenteral</v>
          </cell>
          <cell r="F169">
            <v>0</v>
          </cell>
        </row>
        <row r="170">
          <cell r="C170" t="str">
            <v>ZP12.014)</v>
          </cell>
          <cell r="D170" t="str">
            <v>6-001.b0</v>
          </cell>
          <cell r="E170" t="str">
            <v>10 mg bis unter 20 mg</v>
          </cell>
          <cell r="F170">
            <v>298.32</v>
          </cell>
        </row>
        <row r="171">
          <cell r="C171" t="str">
            <v>ZP12.024)</v>
          </cell>
          <cell r="D171" t="str">
            <v>6-001.b1</v>
          </cell>
          <cell r="E171" t="str">
            <v>20 mg bis unter 30 mg</v>
          </cell>
          <cell r="F171">
            <v>522.05999999999995</v>
          </cell>
        </row>
        <row r="172">
          <cell r="C172" t="str">
            <v>ZP12.03</v>
          </cell>
          <cell r="D172" t="str">
            <v>6-001.b2</v>
          </cell>
          <cell r="E172" t="str">
            <v>30 mg bis unter 40 mg</v>
          </cell>
          <cell r="F172">
            <v>745.8</v>
          </cell>
        </row>
        <row r="173">
          <cell r="C173" t="str">
            <v>ZP12.04</v>
          </cell>
          <cell r="D173" t="str">
            <v>6-001.b3</v>
          </cell>
          <cell r="E173" t="str">
            <v>40 mg bis unter 50 mg</v>
          </cell>
          <cell r="F173">
            <v>969.54</v>
          </cell>
        </row>
        <row r="174">
          <cell r="C174" t="str">
            <v>ZP12.05</v>
          </cell>
          <cell r="D174" t="str">
            <v>6-001.b4</v>
          </cell>
          <cell r="E174" t="str">
            <v>50 mg bis unter 60 mg</v>
          </cell>
          <cell r="F174">
            <v>1187.3900000000001</v>
          </cell>
        </row>
        <row r="175">
          <cell r="C175" t="str">
            <v>ZP12.06</v>
          </cell>
          <cell r="D175" t="str">
            <v>6-001.b5</v>
          </cell>
          <cell r="E175" t="str">
            <v>60 mg bis unter 70 mg</v>
          </cell>
          <cell r="F175">
            <v>1408.89</v>
          </cell>
        </row>
        <row r="176">
          <cell r="C176" t="str">
            <v>ZP12.07</v>
          </cell>
          <cell r="D176" t="str">
            <v>6-001.b6</v>
          </cell>
          <cell r="E176" t="str">
            <v>70 mg bis unter 80 mg</v>
          </cell>
          <cell r="F176">
            <v>1640.76</v>
          </cell>
        </row>
        <row r="177">
          <cell r="C177" t="str">
            <v>ZP12.08</v>
          </cell>
          <cell r="D177" t="str">
            <v>6-001.b7</v>
          </cell>
          <cell r="E177" t="str">
            <v>80 mg bis unter 90 mg</v>
          </cell>
          <cell r="F177">
            <v>1864.5</v>
          </cell>
        </row>
        <row r="178">
          <cell r="C178" t="str">
            <v>ZP12.09</v>
          </cell>
          <cell r="D178" t="str">
            <v>6-001.b8</v>
          </cell>
          <cell r="E178" t="str">
            <v>90 mg bis unter 100 mg</v>
          </cell>
          <cell r="F178">
            <v>2088.2399999999998</v>
          </cell>
        </row>
        <row r="179">
          <cell r="C179" t="str">
            <v>ZP12.10</v>
          </cell>
          <cell r="D179" t="str">
            <v>6-001.b9</v>
          </cell>
          <cell r="E179" t="str">
            <v>100 mg bis unter 110 mg</v>
          </cell>
          <cell r="F179">
            <v>2311.98</v>
          </cell>
        </row>
        <row r="180">
          <cell r="C180" t="str">
            <v>ZP12.11</v>
          </cell>
          <cell r="D180" t="str">
            <v>6-001.ba</v>
          </cell>
          <cell r="E180" t="str">
            <v>110 mg bis unter 120 mg</v>
          </cell>
          <cell r="F180">
            <v>2535.7199999999998</v>
          </cell>
        </row>
        <row r="181">
          <cell r="C181" t="str">
            <v>ZP12.12</v>
          </cell>
          <cell r="D181" t="str">
            <v>6-001.bb</v>
          </cell>
          <cell r="E181" t="str">
            <v>120 mg bis unter 140 mg</v>
          </cell>
          <cell r="F181">
            <v>2834.04</v>
          </cell>
        </row>
        <row r="182">
          <cell r="C182" t="str">
            <v>ZP12.13</v>
          </cell>
          <cell r="D182" t="str">
            <v>6-001.bc</v>
          </cell>
          <cell r="E182" t="str">
            <v>140 mg bis unter 160 mg</v>
          </cell>
          <cell r="F182">
            <v>3281.52</v>
          </cell>
        </row>
        <row r="183">
          <cell r="C183" t="str">
            <v>ZP12.14</v>
          </cell>
          <cell r="D183" t="str">
            <v>6-001.bd</v>
          </cell>
          <cell r="E183" t="str">
            <v>160 mg bis unter 180 mg</v>
          </cell>
          <cell r="F183">
            <v>3729</v>
          </cell>
        </row>
        <row r="184">
          <cell r="C184" t="str">
            <v>ZP12.15</v>
          </cell>
          <cell r="D184" t="str">
            <v>6-001.be</v>
          </cell>
          <cell r="E184" t="str">
            <v>180 mg bis unter 200 mg</v>
          </cell>
          <cell r="F184">
            <v>4176.4799999999996</v>
          </cell>
        </row>
        <row r="185">
          <cell r="C185" t="str">
            <v>ZP12.16</v>
          </cell>
          <cell r="D185" t="str">
            <v>6-001.bf</v>
          </cell>
          <cell r="E185" t="str">
            <v>200 mg bis unter 220 mg</v>
          </cell>
          <cell r="F185">
            <v>4623.96</v>
          </cell>
        </row>
        <row r="186">
          <cell r="C186" t="str">
            <v>ZP12.17</v>
          </cell>
          <cell r="D186" t="str">
            <v>6-001.bg</v>
          </cell>
          <cell r="E186" t="str">
            <v>220 mg bis unter 240 mg</v>
          </cell>
          <cell r="F186">
            <v>5071.4399999999996</v>
          </cell>
        </row>
        <row r="187">
          <cell r="C187" t="str">
            <v>ZP12.18</v>
          </cell>
          <cell r="D187" t="str">
            <v>6-001.bh</v>
          </cell>
          <cell r="E187" t="str">
            <v>240 mg bis unter 260 mg</v>
          </cell>
          <cell r="F187">
            <v>5518.92</v>
          </cell>
        </row>
        <row r="188">
          <cell r="C188" t="str">
            <v>ZP12.19</v>
          </cell>
          <cell r="D188" t="str">
            <v>6-001.bj</v>
          </cell>
          <cell r="E188" t="str">
            <v>260 mg bis unter 280 mg</v>
          </cell>
          <cell r="F188">
            <v>5966.4</v>
          </cell>
        </row>
        <row r="189">
          <cell r="C189" t="str">
            <v>ZP12.20</v>
          </cell>
          <cell r="D189" t="str">
            <v>6-001.bk</v>
          </cell>
          <cell r="E189" t="str">
            <v>280 mg bis unter 300 mg</v>
          </cell>
          <cell r="F189">
            <v>6413.88</v>
          </cell>
        </row>
        <row r="190">
          <cell r="C190" t="str">
            <v>ZP12.21</v>
          </cell>
          <cell r="D190" t="str">
            <v>6-001.bm</v>
          </cell>
          <cell r="E190" t="str">
            <v>300 mg bis unter 320 mg</v>
          </cell>
          <cell r="F190">
            <v>6861.36</v>
          </cell>
        </row>
        <row r="191">
          <cell r="C191" t="str">
            <v>ZP12.22</v>
          </cell>
          <cell r="D191" t="str">
            <v>6-001.bn</v>
          </cell>
          <cell r="E191" t="str">
            <v>320 mg oder mehr</v>
          </cell>
          <cell r="F191">
            <v>7308.84</v>
          </cell>
        </row>
        <row r="192">
          <cell r="C192">
            <v>0</v>
          </cell>
          <cell r="D192" t="str">
            <v>8-822</v>
          </cell>
          <cell r="E192" t="str">
            <v>LDL-Apherese</v>
          </cell>
          <cell r="F192">
            <v>1078.71</v>
          </cell>
        </row>
        <row r="193">
          <cell r="C193">
            <v>0</v>
          </cell>
          <cell r="D193">
            <v>0</v>
          </cell>
          <cell r="E193" t="str">
            <v>Applikation von Medikamenten, Liste 1: Paclitaxel, parenteral</v>
          </cell>
          <cell r="F193">
            <v>0</v>
          </cell>
        </row>
        <row r="194">
          <cell r="C194" t="str">
            <v>ZP15.08</v>
          </cell>
          <cell r="D194" t="str">
            <v>6-001.f7</v>
          </cell>
          <cell r="E194" t="str">
            <v>1.320 mg bis unter 1.500 mg</v>
          </cell>
          <cell r="F194">
            <v>107.5</v>
          </cell>
        </row>
        <row r="195">
          <cell r="C195" t="str">
            <v>ZP15.09</v>
          </cell>
          <cell r="D195" t="str">
            <v>6-001.f8</v>
          </cell>
          <cell r="E195" t="str">
            <v>1.500 mg bis unter 1.680 mg</v>
          </cell>
          <cell r="F195">
            <v>121.52</v>
          </cell>
        </row>
        <row r="196">
          <cell r="C196" t="str">
            <v>ZP15.10</v>
          </cell>
          <cell r="D196" t="str">
            <v>6-001.f9</v>
          </cell>
          <cell r="E196" t="str">
            <v>1.680 mg bis unter 1.860 mg</v>
          </cell>
          <cell r="F196">
            <v>135.55000000000001</v>
          </cell>
        </row>
        <row r="197">
          <cell r="C197" t="str">
            <v>ZP15.11</v>
          </cell>
          <cell r="D197" t="str">
            <v>6-001.fa</v>
          </cell>
          <cell r="E197" t="str">
            <v>1.860 mg bis unter 2.040 mg</v>
          </cell>
          <cell r="F197">
            <v>149.57</v>
          </cell>
        </row>
        <row r="198">
          <cell r="C198" t="str">
            <v>ZP15.12</v>
          </cell>
          <cell r="D198" t="str">
            <v>6-001.fb</v>
          </cell>
          <cell r="E198" t="str">
            <v>2.040 mg bis unter 2.220 mg</v>
          </cell>
          <cell r="F198">
            <v>163.59</v>
          </cell>
        </row>
        <row r="199">
          <cell r="C199" t="str">
            <v>ZP15.13</v>
          </cell>
          <cell r="D199" t="str">
            <v>6-001.fc</v>
          </cell>
          <cell r="E199" t="str">
            <v>2.220 mg bis unter 2.400 mg</v>
          </cell>
          <cell r="F199">
            <v>177.61</v>
          </cell>
        </row>
        <row r="200">
          <cell r="C200" t="str">
            <v>ZP15.14</v>
          </cell>
          <cell r="D200" t="str">
            <v>6-001.fd</v>
          </cell>
          <cell r="E200" t="str">
            <v>2.400 mg oder mehr</v>
          </cell>
          <cell r="F200">
            <v>191.63</v>
          </cell>
        </row>
        <row r="201">
          <cell r="C201">
            <v>0</v>
          </cell>
          <cell r="D201">
            <v>0</v>
          </cell>
          <cell r="E201" t="str">
            <v>Transfusion von Plasmabestandteilen und gentechnisch hergestellten Plasmaproteinen: Human-Immunglobulin, spezifisch gegen Zytomegalie-Virus (CMV)</v>
          </cell>
          <cell r="F201">
            <v>0</v>
          </cell>
        </row>
        <row r="202">
          <cell r="C202" t="str">
            <v>ZP16.012)</v>
          </cell>
          <cell r="D202" t="str">
            <v>8-810.s0</v>
          </cell>
          <cell r="E202" t="str">
            <v>1,0 g bis unter 2,0 g</v>
          </cell>
          <cell r="F202">
            <v>346.78</v>
          </cell>
        </row>
        <row r="203">
          <cell r="C203" t="str">
            <v>ZP16.022)</v>
          </cell>
          <cell r="D203" t="str">
            <v>8-810.s1</v>
          </cell>
          <cell r="E203" t="str">
            <v>2,0 g bis unter 3,0 g</v>
          </cell>
          <cell r="F203">
            <v>606.86</v>
          </cell>
        </row>
        <row r="204">
          <cell r="C204" t="str">
            <v>ZP16.032)</v>
          </cell>
          <cell r="D204" t="str">
            <v>8-810.s2</v>
          </cell>
          <cell r="E204" t="str">
            <v>3,0 g bis unter 5,0 g</v>
          </cell>
          <cell r="F204">
            <v>953.63</v>
          </cell>
        </row>
        <row r="205">
          <cell r="C205" t="str">
            <v>ZP16.04</v>
          </cell>
          <cell r="D205" t="str">
            <v>8-810.s3</v>
          </cell>
          <cell r="E205" t="str">
            <v>5,0 g bis unter 7,5 g</v>
          </cell>
          <cell r="F205">
            <v>1300.4100000000001</v>
          </cell>
        </row>
        <row r="206">
          <cell r="C206" t="str">
            <v>ZP16.05</v>
          </cell>
          <cell r="D206" t="str">
            <v>8-810.s4</v>
          </cell>
          <cell r="E206" t="str">
            <v>7,5 g bis unter 10,0 g</v>
          </cell>
          <cell r="F206">
            <v>1950.62</v>
          </cell>
        </row>
        <row r="207">
          <cell r="C207" t="str">
            <v>ZP16.06</v>
          </cell>
          <cell r="D207" t="str">
            <v>8-810.s5</v>
          </cell>
          <cell r="E207" t="str">
            <v>10,0 g bis unter 12,5 g</v>
          </cell>
          <cell r="F207">
            <v>2600.8200000000002</v>
          </cell>
        </row>
        <row r="208">
          <cell r="C208" t="str">
            <v>ZP16.07</v>
          </cell>
          <cell r="D208" t="str">
            <v>8-810.s6</v>
          </cell>
          <cell r="E208" t="str">
            <v>12,5 g bis unter 15,0 g</v>
          </cell>
          <cell r="F208">
            <v>3251.03</v>
          </cell>
        </row>
        <row r="209">
          <cell r="C209" t="str">
            <v>ZP16.08</v>
          </cell>
          <cell r="D209" t="str">
            <v>8-810.s7</v>
          </cell>
          <cell r="E209" t="str">
            <v>15,0 g bis unter 20,0 g</v>
          </cell>
          <cell r="F209">
            <v>3901.23</v>
          </cell>
        </row>
        <row r="210">
          <cell r="C210" t="str">
            <v>ZP16.09</v>
          </cell>
          <cell r="D210" t="str">
            <v>8-810.s8</v>
          </cell>
          <cell r="E210" t="str">
            <v>20,0 g bis unter 25,0 g</v>
          </cell>
          <cell r="F210">
            <v>5201.6400000000003</v>
          </cell>
        </row>
        <row r="211">
          <cell r="C211" t="str">
            <v>ZP16.10</v>
          </cell>
          <cell r="D211" t="str">
            <v>8-810.s9</v>
          </cell>
          <cell r="E211" t="str">
            <v>25,0 g bis unter 30,0 g</v>
          </cell>
          <cell r="F211">
            <v>6502.05</v>
          </cell>
        </row>
        <row r="212">
          <cell r="C212" t="str">
            <v>ZP16.11</v>
          </cell>
          <cell r="D212" t="str">
            <v>8-810.sa</v>
          </cell>
          <cell r="E212" t="str">
            <v>30,0 g bis unter 35,0 g</v>
          </cell>
          <cell r="F212">
            <v>7802.46</v>
          </cell>
        </row>
        <row r="213">
          <cell r="C213" t="str">
            <v>ZP16.12</v>
          </cell>
          <cell r="D213" t="str">
            <v>8-810.sb</v>
          </cell>
          <cell r="E213" t="str">
            <v>35,0 g bis unter 40,0 g</v>
          </cell>
          <cell r="F213">
            <v>9102.8700000000008</v>
          </cell>
        </row>
        <row r="214">
          <cell r="C214" t="str">
            <v>ZP16.13</v>
          </cell>
          <cell r="D214" t="str">
            <v>8-810.sc</v>
          </cell>
          <cell r="E214" t="str">
            <v>40,0 g bis unter 45,0 g</v>
          </cell>
          <cell r="F214">
            <v>10403.280000000001</v>
          </cell>
        </row>
        <row r="215">
          <cell r="C215" t="str">
            <v>ZP16.14</v>
          </cell>
          <cell r="D215" t="str">
            <v>8-810.sd</v>
          </cell>
          <cell r="E215" t="str">
            <v>45,0 g bis unter 50,0 g</v>
          </cell>
          <cell r="F215">
            <v>11703.69</v>
          </cell>
        </row>
        <row r="216">
          <cell r="C216" t="str">
            <v>ZP16.15</v>
          </cell>
          <cell r="D216" t="str">
            <v>8-810.se</v>
          </cell>
          <cell r="E216" t="str">
            <v>50,0 g oder mehr</v>
          </cell>
          <cell r="F216">
            <v>13004.1</v>
          </cell>
        </row>
        <row r="217">
          <cell r="C217">
            <v>0</v>
          </cell>
          <cell r="D217">
            <v>0</v>
          </cell>
          <cell r="E217" t="str">
            <v>Transfusion von Plasmabestandteilen und gentechnisch hergestellten Plasmaproteinen: Human-Immunglobulin, spezifisch gegen Varicella-Zoster-Virus (VZV)</v>
          </cell>
          <cell r="F217">
            <v>0</v>
          </cell>
        </row>
        <row r="218">
          <cell r="C218" t="str">
            <v>ZP18.014)</v>
          </cell>
          <cell r="D218" t="str">
            <v>8-810.t0</v>
          </cell>
          <cell r="E218" t="str">
            <v>250 IE bis unter 500 IE</v>
          </cell>
          <cell r="F218">
            <v>348.33</v>
          </cell>
        </row>
        <row r="219">
          <cell r="C219" t="str">
            <v>ZP18.024)</v>
          </cell>
          <cell r="D219" t="str">
            <v>8-810.t1</v>
          </cell>
          <cell r="E219" t="str">
            <v>500 IE bis unter 750 IE</v>
          </cell>
          <cell r="F219">
            <v>609.58000000000004</v>
          </cell>
        </row>
        <row r="220">
          <cell r="C220" t="str">
            <v>ZP18.034)</v>
          </cell>
          <cell r="D220" t="str">
            <v>8-810.t2</v>
          </cell>
          <cell r="E220" t="str">
            <v>750 IE bis unter 1.000 IE</v>
          </cell>
          <cell r="F220">
            <v>870.83</v>
          </cell>
        </row>
        <row r="221">
          <cell r="C221" t="str">
            <v>ZP18.04</v>
          </cell>
          <cell r="D221" t="str">
            <v>8-810.t3</v>
          </cell>
          <cell r="E221" t="str">
            <v>1.000 IE bis unter 1.500 IE</v>
          </cell>
          <cell r="F221">
            <v>1045</v>
          </cell>
        </row>
        <row r="222">
          <cell r="C222" t="str">
            <v>ZP18.05</v>
          </cell>
          <cell r="D222" t="str">
            <v>8-810.t4</v>
          </cell>
          <cell r="E222" t="str">
            <v>1.500 IE bis unter 2.000 IE</v>
          </cell>
          <cell r="F222">
            <v>1567.5</v>
          </cell>
        </row>
        <row r="223">
          <cell r="C223" t="str">
            <v>ZP18.06</v>
          </cell>
          <cell r="D223" t="str">
            <v>8-810.t5</v>
          </cell>
          <cell r="E223" t="str">
            <v>2.000 IE bis unter 2.500 IE</v>
          </cell>
          <cell r="F223">
            <v>2090</v>
          </cell>
        </row>
        <row r="224">
          <cell r="C224" t="str">
            <v>ZP18.07</v>
          </cell>
          <cell r="D224" t="str">
            <v>8-810.t6</v>
          </cell>
          <cell r="E224" t="str">
            <v>2.500 IE bis unter 3.000 IE</v>
          </cell>
          <cell r="F224">
            <v>2612.5</v>
          </cell>
        </row>
        <row r="225">
          <cell r="C225" t="str">
            <v>ZP18.08</v>
          </cell>
          <cell r="D225" t="str">
            <v>8-810.t7</v>
          </cell>
          <cell r="E225" t="str">
            <v>3.000 IE bis unter 3.500 IE</v>
          </cell>
          <cell r="F225">
            <v>3135</v>
          </cell>
        </row>
        <row r="226">
          <cell r="C226" t="str">
            <v>ZP18.09</v>
          </cell>
          <cell r="D226" t="str">
            <v>8-810.t8</v>
          </cell>
          <cell r="E226" t="str">
            <v>3.500 IE bis unter 4.000 IE</v>
          </cell>
          <cell r="F226">
            <v>3657.5</v>
          </cell>
        </row>
        <row r="227">
          <cell r="C227" t="str">
            <v>ZP18.10</v>
          </cell>
          <cell r="D227" t="str">
            <v>8-810.t9</v>
          </cell>
          <cell r="E227" t="str">
            <v>4.000 IE bis unter 5.000 IE</v>
          </cell>
          <cell r="F227">
            <v>4180</v>
          </cell>
        </row>
        <row r="228">
          <cell r="C228" t="str">
            <v>ZP18.11</v>
          </cell>
          <cell r="D228" t="str">
            <v>8-810.ta</v>
          </cell>
          <cell r="E228" t="str">
            <v>5.000 IE bis unter 6.000 IE</v>
          </cell>
          <cell r="F228">
            <v>5225</v>
          </cell>
        </row>
        <row r="229">
          <cell r="C229" t="str">
            <v>ZP18.12</v>
          </cell>
          <cell r="D229" t="str">
            <v>8-810.tb</v>
          </cell>
          <cell r="E229" t="str">
            <v>6.000 IE bis unter 7.000 IE</v>
          </cell>
          <cell r="F229">
            <v>6270</v>
          </cell>
        </row>
        <row r="230">
          <cell r="C230" t="str">
            <v>ZP18.13</v>
          </cell>
          <cell r="D230" t="str">
            <v>8-810.tc</v>
          </cell>
          <cell r="E230" t="str">
            <v>7.000 IE bis unter 8.000 IE</v>
          </cell>
          <cell r="F230">
            <v>7315</v>
          </cell>
        </row>
        <row r="231">
          <cell r="C231" t="str">
            <v>ZP18.14</v>
          </cell>
          <cell r="D231" t="str">
            <v>8-810.td</v>
          </cell>
          <cell r="E231" t="str">
            <v>8.000 IE oder mehr</v>
          </cell>
          <cell r="F231">
            <v>8360</v>
          </cell>
        </row>
        <row r="232">
          <cell r="C232">
            <v>0</v>
          </cell>
          <cell r="D232">
            <v>0</v>
          </cell>
          <cell r="E232" t="str">
            <v>Transfusion von Plasmabestandteilen und gentechnisch hergestellten Plasmaproteinen: C1-Esteraseinhibitor</v>
          </cell>
          <cell r="F232">
            <v>0</v>
          </cell>
        </row>
        <row r="233">
          <cell r="C233" t="str">
            <v>ZP20.01</v>
          </cell>
          <cell r="D233" t="str">
            <v>8-810.h3</v>
          </cell>
          <cell r="E233" t="str">
            <v>500 Einheiten bis unter 1.000 Einheiten</v>
          </cell>
          <cell r="F233">
            <v>780.8</v>
          </cell>
        </row>
        <row r="234">
          <cell r="C234" t="str">
            <v>ZP20.02</v>
          </cell>
          <cell r="D234" t="str">
            <v>8-810.h4</v>
          </cell>
          <cell r="E234" t="str">
            <v>1.000 Einheiten bis unter 1.500 Einheiten</v>
          </cell>
          <cell r="F234">
            <v>1561.6</v>
          </cell>
        </row>
        <row r="235">
          <cell r="C235" t="str">
            <v>ZP20.03</v>
          </cell>
          <cell r="D235" t="str">
            <v>8-810.h5</v>
          </cell>
          <cell r="E235" t="str">
            <v>1.500 Einheiten bis unter 2.000 Einheiten</v>
          </cell>
          <cell r="F235">
            <v>2342.4</v>
          </cell>
        </row>
        <row r="236">
          <cell r="C236" t="str">
            <v>ZP20.04</v>
          </cell>
          <cell r="D236" t="str">
            <v>8-810.h6</v>
          </cell>
          <cell r="E236" t="str">
            <v>2.000 Einheiten bis unter 2.500 Einheiten</v>
          </cell>
          <cell r="F236">
            <v>3123.2</v>
          </cell>
        </row>
        <row r="237">
          <cell r="C237" t="str">
            <v>ZP20.05</v>
          </cell>
          <cell r="D237" t="str">
            <v>8-810.h7</v>
          </cell>
          <cell r="E237" t="str">
            <v>2.500 Einheiten bis unter 3.000 Einheiten</v>
          </cell>
          <cell r="F237">
            <v>3904</v>
          </cell>
        </row>
        <row r="238">
          <cell r="C238" t="str">
            <v>ZP20.06</v>
          </cell>
          <cell r="D238" t="str">
            <v>8-810.h8</v>
          </cell>
          <cell r="E238" t="str">
            <v>3.000 Einheiten bis unter 4.000 Einheiten</v>
          </cell>
          <cell r="F238">
            <v>5075.2</v>
          </cell>
        </row>
        <row r="239">
          <cell r="C239" t="str">
            <v>ZP20.07</v>
          </cell>
          <cell r="D239" t="str">
            <v>8-810.h9</v>
          </cell>
          <cell r="E239" t="str">
            <v>4.000 Einheiten bis unter 5.000 Einheiten</v>
          </cell>
          <cell r="F239">
            <v>6636.8</v>
          </cell>
        </row>
        <row r="240">
          <cell r="C240" t="str">
            <v>ZP20.08</v>
          </cell>
          <cell r="D240" t="str">
            <v>8-810.ha</v>
          </cell>
          <cell r="E240" t="str">
            <v>5.000 Einheiten bis unter 6.000 Einheiten</v>
          </cell>
          <cell r="F240">
            <v>8198.4</v>
          </cell>
        </row>
        <row r="241">
          <cell r="C241" t="str">
            <v>ZP20.09</v>
          </cell>
          <cell r="D241" t="str">
            <v>8-810.hb</v>
          </cell>
          <cell r="E241" t="str">
            <v>6.000 Einheiten bis unter 7.000 Einheiten</v>
          </cell>
          <cell r="F241">
            <v>9760</v>
          </cell>
        </row>
        <row r="242">
          <cell r="C242" t="str">
            <v>ZP20.10</v>
          </cell>
          <cell r="D242" t="str">
            <v>8-810.hc</v>
          </cell>
          <cell r="E242" t="str">
            <v>7.000 Einheiten bis unter 9.000 Einheiten</v>
          </cell>
          <cell r="F242">
            <v>11972.27</v>
          </cell>
        </row>
        <row r="243">
          <cell r="C243" t="str">
            <v>ZP20.11</v>
          </cell>
          <cell r="D243" t="str">
            <v>8-810.hd</v>
          </cell>
          <cell r="E243" t="str">
            <v>9.000 Einheiten bis unter 11.000 Einheiten</v>
          </cell>
          <cell r="F243">
            <v>15095.47</v>
          </cell>
        </row>
        <row r="244">
          <cell r="C244" t="str">
            <v>ZP20.12</v>
          </cell>
          <cell r="D244" t="str">
            <v>8-810.he</v>
          </cell>
          <cell r="E244" t="str">
            <v>11.000 oder mehr Einheiten</v>
          </cell>
          <cell r="F244">
            <v>18218.669999999998</v>
          </cell>
        </row>
        <row r="245">
          <cell r="C245">
            <v>0</v>
          </cell>
          <cell r="D245">
            <v>0</v>
          </cell>
          <cell r="E245" t="str">
            <v>Applikation von Medikamenten, Liste 2: Pegfilgrastim, parenteral</v>
          </cell>
          <cell r="F245">
            <v>0</v>
          </cell>
        </row>
        <row r="246">
          <cell r="C246" t="str">
            <v>ZP21.014)</v>
          </cell>
          <cell r="D246" t="str">
            <v>6-002.70</v>
          </cell>
          <cell r="E246" t="str">
            <v>1 mg bis unter 3 mg</v>
          </cell>
          <cell r="F246">
            <v>130.9</v>
          </cell>
        </row>
        <row r="247">
          <cell r="C247" t="str">
            <v>ZP21.024)</v>
          </cell>
          <cell r="D247" t="str">
            <v>6-002.71</v>
          </cell>
          <cell r="E247" t="str">
            <v>3 mg bis unter 6 mg</v>
          </cell>
          <cell r="F247">
            <v>314.14999999999998</v>
          </cell>
        </row>
        <row r="248">
          <cell r="C248" t="str">
            <v>ZP21.03</v>
          </cell>
          <cell r="D248" t="str">
            <v>6-002.72</v>
          </cell>
          <cell r="E248" t="str">
            <v>6 mg bis unter 12 mg</v>
          </cell>
          <cell r="F248">
            <v>280.11</v>
          </cell>
        </row>
        <row r="249">
          <cell r="C249" t="str">
            <v>ZP21.04</v>
          </cell>
          <cell r="D249" t="str">
            <v>6-002.73</v>
          </cell>
          <cell r="E249" t="str">
            <v>12 mg bis unter 18 mg</v>
          </cell>
          <cell r="F249">
            <v>751.34</v>
          </cell>
        </row>
        <row r="250">
          <cell r="C250" t="str">
            <v>ZP21.05</v>
          </cell>
          <cell r="D250" t="str">
            <v>6-002.74</v>
          </cell>
          <cell r="E250" t="str">
            <v>18 mg bis unter 24 mg</v>
          </cell>
          <cell r="F250">
            <v>1222.57</v>
          </cell>
        </row>
        <row r="251">
          <cell r="C251" t="str">
            <v>ZP21.06</v>
          </cell>
          <cell r="D251" t="str">
            <v>6-002.75</v>
          </cell>
          <cell r="E251" t="str">
            <v>24 mg bis unter 30 mg</v>
          </cell>
          <cell r="F251">
            <v>1693.81</v>
          </cell>
        </row>
        <row r="252">
          <cell r="C252" t="str">
            <v>ZP21.07</v>
          </cell>
          <cell r="D252" t="str">
            <v>6-002.76</v>
          </cell>
          <cell r="E252" t="str">
            <v>30 mg oder mehr</v>
          </cell>
          <cell r="F252">
            <v>2165.04</v>
          </cell>
        </row>
        <row r="253">
          <cell r="C253">
            <v>0</v>
          </cell>
          <cell r="D253">
            <v>0</v>
          </cell>
          <cell r="E253" t="str">
            <v>Applikation von Medikamenten, Liste 2: Pegyliertes liposomales Doxorubicin, parenteral</v>
          </cell>
          <cell r="F253">
            <v>0</v>
          </cell>
        </row>
        <row r="254">
          <cell r="C254" t="str">
            <v>ZP22.014)</v>
          </cell>
          <cell r="D254" t="str">
            <v>6-002.80</v>
          </cell>
          <cell r="E254" t="str">
            <v>10 mg bis unter 20 mg</v>
          </cell>
          <cell r="F254">
            <v>418.51</v>
          </cell>
        </row>
        <row r="255">
          <cell r="C255" t="str">
            <v>ZP22.024)</v>
          </cell>
          <cell r="D255" t="str">
            <v>6-002.81</v>
          </cell>
          <cell r="E255" t="str">
            <v>20 mg bis unter 30 mg</v>
          </cell>
          <cell r="F255">
            <v>732.39</v>
          </cell>
        </row>
        <row r="256">
          <cell r="C256" t="str">
            <v>ZP22.03</v>
          </cell>
          <cell r="D256" t="str">
            <v>6-002.82</v>
          </cell>
          <cell r="E256" t="str">
            <v>30 mg bis unter 40 mg</v>
          </cell>
          <cell r="F256">
            <v>1046.27</v>
          </cell>
        </row>
        <row r="257">
          <cell r="C257" t="str">
            <v>ZP22.04</v>
          </cell>
          <cell r="D257" t="str">
            <v>6-002.83</v>
          </cell>
          <cell r="E257" t="str">
            <v>40 mg bis unter 50 mg</v>
          </cell>
          <cell r="F257">
            <v>1360.15</v>
          </cell>
        </row>
        <row r="258">
          <cell r="C258" t="str">
            <v>ZP22.05</v>
          </cell>
          <cell r="D258" t="str">
            <v>6-002.84</v>
          </cell>
          <cell r="E258" t="str">
            <v>50 mg bis unter 60 mg</v>
          </cell>
          <cell r="F258">
            <v>1670.47</v>
          </cell>
        </row>
        <row r="259">
          <cell r="C259" t="str">
            <v>ZP22.06</v>
          </cell>
          <cell r="D259" t="str">
            <v>6-002.85</v>
          </cell>
          <cell r="E259" t="str">
            <v>60 mg bis unter 70 mg</v>
          </cell>
          <cell r="F259">
            <v>1982.47</v>
          </cell>
        </row>
        <row r="260">
          <cell r="C260" t="str">
            <v>ZP22.07</v>
          </cell>
          <cell r="D260" t="str">
            <v>6-002.86</v>
          </cell>
          <cell r="E260" t="str">
            <v>70 mg bis unter 80 mg</v>
          </cell>
          <cell r="F260">
            <v>2301.79</v>
          </cell>
        </row>
        <row r="261">
          <cell r="C261" t="str">
            <v>ZP22.08</v>
          </cell>
          <cell r="D261" t="str">
            <v>6-002.87</v>
          </cell>
          <cell r="E261" t="str">
            <v>80 mg bis unter 90 mg</v>
          </cell>
          <cell r="F261">
            <v>2615.67</v>
          </cell>
        </row>
        <row r="262">
          <cell r="C262" t="str">
            <v>ZP22.09</v>
          </cell>
          <cell r="D262" t="str">
            <v>6-002.88</v>
          </cell>
          <cell r="E262" t="str">
            <v>90 mg bis unter 100 mg</v>
          </cell>
          <cell r="F262">
            <v>2929.55</v>
          </cell>
        </row>
        <row r="263">
          <cell r="C263" t="str">
            <v>ZP22.10</v>
          </cell>
          <cell r="D263" t="str">
            <v>6-002.89</v>
          </cell>
          <cell r="E263" t="str">
            <v>100 mg bis unter 110 mg</v>
          </cell>
          <cell r="F263">
            <v>3220.41</v>
          </cell>
        </row>
        <row r="264">
          <cell r="C264" t="str">
            <v>ZP22.11</v>
          </cell>
          <cell r="D264" t="str">
            <v>6-002.8a</v>
          </cell>
          <cell r="E264" t="str">
            <v>110 mg bis unter 120 mg</v>
          </cell>
          <cell r="F264">
            <v>3557.31</v>
          </cell>
        </row>
        <row r="265">
          <cell r="C265" t="str">
            <v>ZP22.12</v>
          </cell>
          <cell r="D265" t="str">
            <v>6-002.8b</v>
          </cell>
          <cell r="E265" t="str">
            <v>120 mg bis unter 140 mg</v>
          </cell>
          <cell r="F265">
            <v>3975.81</v>
          </cell>
        </row>
        <row r="266">
          <cell r="C266" t="str">
            <v>ZP22.13</v>
          </cell>
          <cell r="D266" t="str">
            <v>6-002.8c</v>
          </cell>
          <cell r="E266" t="str">
            <v>140 mg bis unter 160 mg</v>
          </cell>
          <cell r="F266">
            <v>4603.57</v>
          </cell>
        </row>
        <row r="267">
          <cell r="C267" t="str">
            <v>ZP22.14</v>
          </cell>
          <cell r="D267" t="str">
            <v>6-002.8d</v>
          </cell>
          <cell r="E267" t="str">
            <v>160 mg bis unter 180 mg</v>
          </cell>
          <cell r="F267">
            <v>5231.33</v>
          </cell>
        </row>
        <row r="268">
          <cell r="C268" t="str">
            <v>ZP22.15</v>
          </cell>
          <cell r="D268" t="str">
            <v>6-002.8e</v>
          </cell>
          <cell r="E268" t="str">
            <v>180 mg bis unter 200 mg</v>
          </cell>
          <cell r="F268">
            <v>5859.09</v>
          </cell>
        </row>
        <row r="269">
          <cell r="C269" t="str">
            <v>ZP22.16</v>
          </cell>
          <cell r="D269" t="str">
            <v>6-002.8f</v>
          </cell>
          <cell r="E269" t="str">
            <v>200 mg bis unter 220 mg</v>
          </cell>
          <cell r="F269">
            <v>6486.85</v>
          </cell>
        </row>
        <row r="270">
          <cell r="C270" t="str">
            <v>ZP22.17</v>
          </cell>
          <cell r="D270" t="str">
            <v>6-002.8g</v>
          </cell>
          <cell r="E270" t="str">
            <v>220 mg bis unter 240 mg</v>
          </cell>
          <cell r="F270">
            <v>7114.61</v>
          </cell>
        </row>
        <row r="271">
          <cell r="C271" t="str">
            <v>ZP22.18</v>
          </cell>
          <cell r="D271" t="str">
            <v>6-002.8h</v>
          </cell>
          <cell r="E271" t="str">
            <v>240 mg oder mehr</v>
          </cell>
          <cell r="F271">
            <v>7742.37</v>
          </cell>
        </row>
        <row r="272">
          <cell r="C272">
            <v>0</v>
          </cell>
          <cell r="D272">
            <v>0</v>
          </cell>
          <cell r="E272" t="str">
            <v>Applikation von Medikamenten, Liste 2: Bevacizumab, parenteral</v>
          </cell>
          <cell r="F272">
            <v>0</v>
          </cell>
        </row>
        <row r="273">
          <cell r="C273" t="str">
            <v>ZP23.01</v>
          </cell>
          <cell r="D273" t="str">
            <v>6-002.90</v>
          </cell>
          <cell r="E273" t="str">
            <v>150 mg bis unter 250 mg</v>
          </cell>
          <cell r="F273">
            <v>690.49</v>
          </cell>
        </row>
        <row r="274">
          <cell r="C274" t="str">
            <v>ZP23.02</v>
          </cell>
          <cell r="D274" t="str">
            <v>6-002.91</v>
          </cell>
          <cell r="E274" t="str">
            <v>250 mg bis unter 350 mg</v>
          </cell>
          <cell r="F274">
            <v>1067.1199999999999</v>
          </cell>
        </row>
        <row r="275">
          <cell r="C275" t="str">
            <v>ZP23.03</v>
          </cell>
          <cell r="D275" t="str">
            <v>6-002.92</v>
          </cell>
          <cell r="E275" t="str">
            <v>350 mg bis unter 450 mg</v>
          </cell>
          <cell r="F275">
            <v>1443.75</v>
          </cell>
        </row>
        <row r="276">
          <cell r="C276" t="str">
            <v>ZP23.04</v>
          </cell>
          <cell r="D276" t="str">
            <v>6-002.93</v>
          </cell>
          <cell r="E276" t="str">
            <v>450 mg bis unter 550 mg</v>
          </cell>
          <cell r="F276">
            <v>1820.38</v>
          </cell>
        </row>
        <row r="277">
          <cell r="C277" t="str">
            <v>ZP23.05</v>
          </cell>
          <cell r="D277" t="str">
            <v>6-002.94</v>
          </cell>
          <cell r="E277" t="str">
            <v>550 mg bis unter 650 mg</v>
          </cell>
          <cell r="F277">
            <v>2197.0100000000002</v>
          </cell>
        </row>
        <row r="278">
          <cell r="C278" t="str">
            <v>ZP23.06</v>
          </cell>
          <cell r="D278" t="str">
            <v>6-002.95</v>
          </cell>
          <cell r="E278" t="str">
            <v>650 mg bis unter 750 mg</v>
          </cell>
          <cell r="F278">
            <v>2573.64</v>
          </cell>
        </row>
        <row r="279">
          <cell r="C279" t="str">
            <v>ZP23.07</v>
          </cell>
          <cell r="D279" t="str">
            <v>6-002.96</v>
          </cell>
          <cell r="E279" t="str">
            <v>750 mg bis unter 850 mg</v>
          </cell>
          <cell r="F279">
            <v>2950.27</v>
          </cell>
        </row>
        <row r="280">
          <cell r="C280" t="str">
            <v>ZP23.08</v>
          </cell>
          <cell r="D280" t="str">
            <v>6-002.97</v>
          </cell>
          <cell r="E280" t="str">
            <v>850 mg bis unter 950 mg</v>
          </cell>
          <cell r="F280">
            <v>3326.9</v>
          </cell>
        </row>
        <row r="281">
          <cell r="C281" t="str">
            <v>ZP23.09</v>
          </cell>
          <cell r="D281" t="str">
            <v>6-002.98</v>
          </cell>
          <cell r="E281" t="str">
            <v>950 mg bis unter 1.150 mg</v>
          </cell>
          <cell r="F281">
            <v>3829.07</v>
          </cell>
        </row>
        <row r="282">
          <cell r="C282" t="str">
            <v>ZP23.10</v>
          </cell>
          <cell r="D282" t="str">
            <v>6-002.99</v>
          </cell>
          <cell r="E282" t="str">
            <v>1.150 mg bis unter 1.350 mg</v>
          </cell>
          <cell r="F282">
            <v>4582.33</v>
          </cell>
        </row>
        <row r="283">
          <cell r="C283" t="str">
            <v>ZP23.11</v>
          </cell>
          <cell r="D283" t="str">
            <v>6-002.9a</v>
          </cell>
          <cell r="E283" t="str">
            <v>1.350 mg bis unter 1.550 mg</v>
          </cell>
          <cell r="F283">
            <v>5335.59</v>
          </cell>
        </row>
        <row r="284">
          <cell r="C284" t="str">
            <v>ZP23.12</v>
          </cell>
          <cell r="D284" t="str">
            <v>6-002.9b</v>
          </cell>
          <cell r="E284" t="str">
            <v>1.550 mg bis unter 1.750 mg</v>
          </cell>
          <cell r="F284">
            <v>6088.85</v>
          </cell>
        </row>
        <row r="285">
          <cell r="C285" t="str">
            <v>ZP23.13</v>
          </cell>
          <cell r="D285" t="str">
            <v>6-002.9c</v>
          </cell>
          <cell r="E285" t="str">
            <v>1.750 mg bis unter 1.950 mg</v>
          </cell>
          <cell r="F285">
            <v>6842.11</v>
          </cell>
        </row>
        <row r="286">
          <cell r="C286" t="str">
            <v>ZP23.14</v>
          </cell>
          <cell r="D286" t="str">
            <v>6-002.9d</v>
          </cell>
          <cell r="E286" t="str">
            <v>1.950 mg bis unter 2.350 mg</v>
          </cell>
          <cell r="F286">
            <v>7846.46</v>
          </cell>
        </row>
        <row r="287">
          <cell r="C287" t="str">
            <v>ZP23.15</v>
          </cell>
          <cell r="D287" t="str">
            <v>6-002.9e</v>
          </cell>
          <cell r="E287" t="str">
            <v>2.350 mg bis unter 2.750 mg</v>
          </cell>
          <cell r="F287">
            <v>9352.98</v>
          </cell>
        </row>
        <row r="288">
          <cell r="C288" t="str">
            <v>ZP23.16</v>
          </cell>
          <cell r="D288">
            <v>0</v>
          </cell>
          <cell r="E288" t="str">
            <v>Siehe weitere Differenzierung ZP23.17 - ZP23.20</v>
          </cell>
          <cell r="F288">
            <v>0</v>
          </cell>
        </row>
        <row r="289">
          <cell r="C289" t="str">
            <v>ZP23.17</v>
          </cell>
          <cell r="D289" t="str">
            <v>6-002.9g</v>
          </cell>
          <cell r="E289" t="str">
            <v>2.750 mg bis unter 3.350 mg</v>
          </cell>
          <cell r="F289">
            <v>11110.59</v>
          </cell>
        </row>
        <row r="290">
          <cell r="C290" t="str">
            <v>ZP23.18</v>
          </cell>
          <cell r="D290" t="str">
            <v>6-002.9h</v>
          </cell>
          <cell r="E290" t="str">
            <v>3.350 mg bis unter 3.950 mg</v>
          </cell>
          <cell r="F290">
            <v>13370.37</v>
          </cell>
        </row>
        <row r="291">
          <cell r="C291" t="str">
            <v>ZP23.19</v>
          </cell>
          <cell r="D291" t="str">
            <v>6-002.9j</v>
          </cell>
          <cell r="E291" t="str">
            <v>3.950 mg bis unter 4.550 mg</v>
          </cell>
          <cell r="F291">
            <v>15630.15</v>
          </cell>
        </row>
        <row r="292">
          <cell r="C292" t="str">
            <v>ZP23.20</v>
          </cell>
          <cell r="D292" t="str">
            <v>6-002.9k</v>
          </cell>
          <cell r="E292" t="str">
            <v>4.550 mg oder mehr</v>
          </cell>
          <cell r="F292">
            <v>17889.93</v>
          </cell>
        </row>
        <row r="293">
          <cell r="C293">
            <v>0</v>
          </cell>
          <cell r="D293">
            <v>0</v>
          </cell>
          <cell r="E293" t="str">
            <v>Applikation von Medikamenten, Liste 2: Liposomales Cytarabin, intrathekal</v>
          </cell>
          <cell r="F293">
            <v>0</v>
          </cell>
        </row>
        <row r="294">
          <cell r="C294" t="str">
            <v>ZP24.014)</v>
          </cell>
          <cell r="D294" t="str">
            <v>6-002.a0</v>
          </cell>
          <cell r="E294" t="str">
            <v>25 mg bis unter 50 mg</v>
          </cell>
          <cell r="F294">
            <v>1326.15</v>
          </cell>
        </row>
        <row r="295">
          <cell r="C295" t="str">
            <v>ZP24.02</v>
          </cell>
          <cell r="D295" t="str">
            <v>6-002.a1</v>
          </cell>
          <cell r="E295" t="str">
            <v>50 mg bis unter 100 mg</v>
          </cell>
          <cell r="F295">
            <v>1989.23</v>
          </cell>
        </row>
        <row r="296">
          <cell r="C296" t="str">
            <v>ZP24.03</v>
          </cell>
          <cell r="D296" t="str">
            <v>6-002.a2</v>
          </cell>
          <cell r="E296" t="str">
            <v>100 mg bis unter 150 mg</v>
          </cell>
          <cell r="F296">
            <v>3978.46</v>
          </cell>
        </row>
        <row r="297">
          <cell r="C297" t="str">
            <v>ZP24.04</v>
          </cell>
          <cell r="D297" t="str">
            <v>6-002.a3</v>
          </cell>
          <cell r="E297" t="str">
            <v>150 mg bis unter 200 mg</v>
          </cell>
          <cell r="F297">
            <v>5967.69</v>
          </cell>
        </row>
        <row r="298">
          <cell r="C298" t="str">
            <v>ZP24.05</v>
          </cell>
          <cell r="D298" t="str">
            <v>6-002.a4</v>
          </cell>
          <cell r="E298" t="str">
            <v>200 mg oder mehr</v>
          </cell>
          <cell r="F298">
            <v>7956.92</v>
          </cell>
        </row>
        <row r="299">
          <cell r="C299">
            <v>0</v>
          </cell>
          <cell r="D299">
            <v>0</v>
          </cell>
          <cell r="E299" t="str">
            <v>Applikation von Medikamenten, Liste 2: Temozolomid, oral</v>
          </cell>
          <cell r="F299">
            <v>0</v>
          </cell>
        </row>
        <row r="300">
          <cell r="C300" t="str">
            <v>ZP26.012)</v>
          </cell>
          <cell r="D300" t="str">
            <v>6-002.e0</v>
          </cell>
          <cell r="E300" t="str">
            <v>200 mg bis unter 350 mg</v>
          </cell>
          <cell r="F300">
            <v>31.7</v>
          </cell>
        </row>
        <row r="301">
          <cell r="C301" t="str">
            <v>ZP26.022)</v>
          </cell>
          <cell r="D301" t="str">
            <v>6-002.e1</v>
          </cell>
          <cell r="E301" t="str">
            <v>350 mg bis unter 500 mg</v>
          </cell>
          <cell r="F301">
            <v>50.72</v>
          </cell>
        </row>
        <row r="302">
          <cell r="C302" t="str">
            <v>ZP26.032)</v>
          </cell>
          <cell r="D302" t="str">
            <v>6-002.e2</v>
          </cell>
          <cell r="E302" t="str">
            <v>500 mg bis unter 750 mg</v>
          </cell>
          <cell r="F302">
            <v>73.97</v>
          </cell>
        </row>
        <row r="303">
          <cell r="C303" t="str">
            <v>ZP26.042)</v>
          </cell>
          <cell r="D303" t="str">
            <v>6-002.e3</v>
          </cell>
          <cell r="E303" t="str">
            <v>750 mg bis unter 1.000 mg</v>
          </cell>
          <cell r="F303">
            <v>105.67</v>
          </cell>
        </row>
        <row r="304">
          <cell r="C304" t="str">
            <v>ZP26.05</v>
          </cell>
          <cell r="D304" t="str">
            <v>6-002.e4</v>
          </cell>
          <cell r="E304" t="str">
            <v>1.000 mg bis unter 1.250 mg</v>
          </cell>
          <cell r="F304">
            <v>137.37</v>
          </cell>
        </row>
        <row r="305">
          <cell r="C305" t="str">
            <v>ZP26.06</v>
          </cell>
          <cell r="D305" t="str">
            <v>6-002.e5</v>
          </cell>
          <cell r="E305" t="str">
            <v>1.250 mg bis unter 1.500 mg</v>
          </cell>
          <cell r="F305">
            <v>169.07</v>
          </cell>
        </row>
        <row r="306">
          <cell r="C306" t="str">
            <v>ZP26.07</v>
          </cell>
          <cell r="D306" t="str">
            <v>6-002.e6</v>
          </cell>
          <cell r="E306" t="str">
            <v>1.500 mg bis unter 1.750 mg</v>
          </cell>
          <cell r="F306">
            <v>200.77</v>
          </cell>
        </row>
        <row r="307">
          <cell r="C307" t="str">
            <v>ZP26.08</v>
          </cell>
          <cell r="D307" t="str">
            <v>6-002.e7</v>
          </cell>
          <cell r="E307" t="str">
            <v>1.750 mg bis unter 2.000 mg</v>
          </cell>
          <cell r="F307">
            <v>232.47</v>
          </cell>
        </row>
        <row r="308">
          <cell r="C308" t="str">
            <v>ZP26.09</v>
          </cell>
          <cell r="D308" t="str">
            <v>6-002.e8</v>
          </cell>
          <cell r="E308" t="str">
            <v>2.000 mg bis unter 2.250 mg</v>
          </cell>
          <cell r="F308">
            <v>264.17</v>
          </cell>
        </row>
        <row r="309">
          <cell r="C309" t="str">
            <v>ZP26.10</v>
          </cell>
          <cell r="D309" t="str">
            <v>6-002.e9</v>
          </cell>
          <cell r="E309" t="str">
            <v>2.250 mg bis unter 2.500 mg</v>
          </cell>
          <cell r="F309">
            <v>295.87</v>
          </cell>
        </row>
        <row r="310">
          <cell r="C310" t="str">
            <v>ZP26.11</v>
          </cell>
          <cell r="D310" t="str">
            <v>6-002.ea</v>
          </cell>
          <cell r="E310" t="str">
            <v>2.500 mg bis unter 2.750 mg</v>
          </cell>
          <cell r="F310">
            <v>327.57</v>
          </cell>
        </row>
        <row r="311">
          <cell r="C311" t="str">
            <v>ZP26.12</v>
          </cell>
          <cell r="D311" t="str">
            <v>6-002.eb</v>
          </cell>
          <cell r="E311" t="str">
            <v>2.750 mg bis unter 3.000 mg</v>
          </cell>
          <cell r="F311">
            <v>359.27</v>
          </cell>
        </row>
        <row r="312">
          <cell r="C312" t="str">
            <v>ZP26.13</v>
          </cell>
          <cell r="D312" t="str">
            <v>6-002.ec</v>
          </cell>
          <cell r="E312" t="str">
            <v>3.000 mg bis unter 3.500 mg</v>
          </cell>
          <cell r="F312">
            <v>401.53</v>
          </cell>
        </row>
        <row r="313">
          <cell r="C313" t="str">
            <v>ZP26.14</v>
          </cell>
          <cell r="D313" t="str">
            <v>6-002.ed</v>
          </cell>
          <cell r="E313" t="str">
            <v>3.500 mg bis unter 4.000 mg</v>
          </cell>
          <cell r="F313">
            <v>464.93</v>
          </cell>
        </row>
        <row r="314">
          <cell r="C314" t="str">
            <v>ZP26.15</v>
          </cell>
          <cell r="D314" t="str">
            <v>6-002.ee</v>
          </cell>
          <cell r="E314" t="str">
            <v>4.000 mg bis unter 4.500 mg</v>
          </cell>
          <cell r="F314">
            <v>528.33000000000004</v>
          </cell>
        </row>
        <row r="315">
          <cell r="C315" t="str">
            <v>ZP26.16</v>
          </cell>
          <cell r="D315" t="str">
            <v>6-002.ef</v>
          </cell>
          <cell r="E315" t="str">
            <v>4.500 mg bis unter 5.000 mg</v>
          </cell>
          <cell r="F315">
            <v>591.73</v>
          </cell>
        </row>
        <row r="316">
          <cell r="C316" t="str">
            <v>ZP26.17</v>
          </cell>
          <cell r="D316" t="str">
            <v>6-002.eg</v>
          </cell>
          <cell r="E316" t="str">
            <v>5.000 mg bis unter 5.500 mg</v>
          </cell>
          <cell r="F316">
            <v>655.13</v>
          </cell>
        </row>
        <row r="317">
          <cell r="C317" t="str">
            <v>ZP26.18</v>
          </cell>
          <cell r="D317" t="str">
            <v>6-002.eh</v>
          </cell>
          <cell r="E317" t="str">
            <v>5.500 mg bis unter 6.000 mg</v>
          </cell>
          <cell r="F317">
            <v>718.53</v>
          </cell>
        </row>
        <row r="318">
          <cell r="C318" t="str">
            <v>ZP26.19</v>
          </cell>
          <cell r="D318" t="str">
            <v>6-002.ej</v>
          </cell>
          <cell r="E318" t="str">
            <v>6.000 mg bis unter 7.000 mg</v>
          </cell>
          <cell r="F318">
            <v>803.07</v>
          </cell>
        </row>
        <row r="319">
          <cell r="C319" t="str">
            <v>ZP26.20</v>
          </cell>
          <cell r="D319" t="str">
            <v>6-002.ek</v>
          </cell>
          <cell r="E319" t="str">
            <v>7.000 mg oder mehr</v>
          </cell>
          <cell r="F319">
            <v>929.87</v>
          </cell>
        </row>
        <row r="320">
          <cell r="C320">
            <v>0</v>
          </cell>
          <cell r="D320">
            <v>0</v>
          </cell>
          <cell r="E320" t="str">
            <v>Applikation von Medikamenten, Liste 2: Docetaxel, parenteral</v>
          </cell>
          <cell r="F320">
            <v>0</v>
          </cell>
        </row>
        <row r="321">
          <cell r="C321" t="str">
            <v>ZP28.13</v>
          </cell>
          <cell r="D321" t="str">
            <v>6-002.hc</v>
          </cell>
          <cell r="E321" t="str">
            <v>720 mg bis unter 840 mg</v>
          </cell>
          <cell r="F321">
            <v>121.22</v>
          </cell>
        </row>
        <row r="322">
          <cell r="C322" t="str">
            <v>ZP28.14</v>
          </cell>
          <cell r="D322" t="str">
            <v>6-002.hd</v>
          </cell>
          <cell r="E322" t="str">
            <v>840 mg bis unter 960 mg</v>
          </cell>
          <cell r="F322">
            <v>140.36000000000001</v>
          </cell>
        </row>
        <row r="323">
          <cell r="C323" t="str">
            <v>ZP28.15</v>
          </cell>
          <cell r="D323" t="str">
            <v>6-002.he</v>
          </cell>
          <cell r="E323" t="str">
            <v>960 mg bis unter 1.080 mg</v>
          </cell>
          <cell r="F323">
            <v>159.5</v>
          </cell>
        </row>
        <row r="324">
          <cell r="C324" t="str">
            <v>ZP28.16</v>
          </cell>
          <cell r="D324" t="str">
            <v>6-002.hf</v>
          </cell>
          <cell r="E324" t="str">
            <v>1.080 mg oder mehr</v>
          </cell>
          <cell r="F324">
            <v>178.64</v>
          </cell>
        </row>
        <row r="325">
          <cell r="C325">
            <v>0</v>
          </cell>
          <cell r="D325">
            <v>0</v>
          </cell>
          <cell r="E325" t="str">
            <v>Transfusion von Plasmabestandteilen und gentechnisch hergestellten Plasmaproteinen: Human-Immunglobulin, polyvalent</v>
          </cell>
          <cell r="F325">
            <v>0</v>
          </cell>
        </row>
        <row r="326">
          <cell r="C326" t="str">
            <v>ZP32.014)</v>
          </cell>
          <cell r="D326" t="str">
            <v>8-810.w0</v>
          </cell>
          <cell r="E326" t="str">
            <v>2,5 g bis unter 5 g</v>
          </cell>
          <cell r="F326">
            <v>119.72</v>
          </cell>
        </row>
        <row r="327">
          <cell r="C327" t="str">
            <v>ZP32.024)</v>
          </cell>
          <cell r="D327" t="str">
            <v>8-810.w1</v>
          </cell>
          <cell r="E327" t="str">
            <v>5 g bis unter 10 g</v>
          </cell>
          <cell r="F327">
            <v>239.44</v>
          </cell>
        </row>
        <row r="328">
          <cell r="C328" t="str">
            <v>ZP32.03</v>
          </cell>
          <cell r="D328" t="str">
            <v>8-810.w2</v>
          </cell>
          <cell r="E328" t="str">
            <v>10 g bis unter 15 g</v>
          </cell>
          <cell r="F328">
            <v>364.55</v>
          </cell>
        </row>
        <row r="329">
          <cell r="C329" t="str">
            <v>ZP32.04</v>
          </cell>
          <cell r="D329" t="str">
            <v>8-810.w3</v>
          </cell>
          <cell r="E329" t="str">
            <v>15 g bis unter 25 g</v>
          </cell>
          <cell r="F329">
            <v>658.46</v>
          </cell>
        </row>
        <row r="330">
          <cell r="C330" t="str">
            <v>ZP32.05</v>
          </cell>
          <cell r="D330" t="str">
            <v>8-810.w4</v>
          </cell>
          <cell r="E330" t="str">
            <v>25 g bis unter 35 g</v>
          </cell>
          <cell r="F330">
            <v>1017.62</v>
          </cell>
        </row>
        <row r="331">
          <cell r="C331" t="str">
            <v>ZP32.06</v>
          </cell>
          <cell r="D331" t="str">
            <v>8-810.w5</v>
          </cell>
          <cell r="E331" t="str">
            <v>35 g bis unter 45 g</v>
          </cell>
          <cell r="F331">
            <v>1376.78</v>
          </cell>
        </row>
        <row r="332">
          <cell r="C332" t="str">
            <v>ZP32.07</v>
          </cell>
          <cell r="D332" t="str">
            <v>8-810.w6</v>
          </cell>
          <cell r="E332" t="str">
            <v>45 g bis unter 55 g</v>
          </cell>
          <cell r="F332">
            <v>1735.94</v>
          </cell>
        </row>
        <row r="333">
          <cell r="C333" t="str">
            <v>ZP32.08</v>
          </cell>
          <cell r="D333" t="str">
            <v>8-810.w7</v>
          </cell>
          <cell r="E333" t="str">
            <v>55 g bis unter 65 g</v>
          </cell>
          <cell r="F333">
            <v>2095.09</v>
          </cell>
        </row>
        <row r="334">
          <cell r="C334" t="str">
            <v>ZP32.09</v>
          </cell>
          <cell r="D334" t="str">
            <v>8-810.w8</v>
          </cell>
          <cell r="E334" t="str">
            <v>65 g bis unter 75 g</v>
          </cell>
          <cell r="F334">
            <v>2454.25</v>
          </cell>
        </row>
        <row r="335">
          <cell r="C335" t="str">
            <v>ZP32.10</v>
          </cell>
          <cell r="D335" t="str">
            <v>8-810.w9</v>
          </cell>
          <cell r="E335" t="str">
            <v>75 g bis unter 85 g</v>
          </cell>
          <cell r="F335">
            <v>2813.41</v>
          </cell>
        </row>
        <row r="336">
          <cell r="C336" t="str">
            <v>ZP32.11</v>
          </cell>
          <cell r="D336" t="str">
            <v>8-810.wa</v>
          </cell>
          <cell r="E336" t="str">
            <v>85 g bis unter 105 g</v>
          </cell>
          <cell r="F336">
            <v>3292.29</v>
          </cell>
        </row>
        <row r="337">
          <cell r="C337" t="str">
            <v>ZP32.12</v>
          </cell>
          <cell r="D337" t="str">
            <v>8-810.wb</v>
          </cell>
          <cell r="E337" t="str">
            <v>105 g bis unter 125 g</v>
          </cell>
          <cell r="F337">
            <v>4010.61</v>
          </cell>
        </row>
        <row r="338">
          <cell r="C338" t="str">
            <v>ZP32.13</v>
          </cell>
          <cell r="D338" t="str">
            <v>8-810.wc</v>
          </cell>
          <cell r="E338" t="str">
            <v>125 g bis unter 145 g</v>
          </cell>
          <cell r="F338">
            <v>4728.93</v>
          </cell>
        </row>
        <row r="339">
          <cell r="C339" t="str">
            <v>ZP32.14</v>
          </cell>
          <cell r="D339" t="str">
            <v>8-810.wd</v>
          </cell>
          <cell r="E339" t="str">
            <v>145 g bis unter 165 g</v>
          </cell>
          <cell r="F339">
            <v>5447.24</v>
          </cell>
        </row>
        <row r="340">
          <cell r="C340" t="str">
            <v>ZP32.15</v>
          </cell>
          <cell r="D340" t="str">
            <v>8-810.we</v>
          </cell>
          <cell r="E340" t="str">
            <v>165 g bis unter 185 g</v>
          </cell>
          <cell r="F340">
            <v>6165.56</v>
          </cell>
        </row>
        <row r="341">
          <cell r="C341" t="str">
            <v>ZP32.16</v>
          </cell>
          <cell r="D341" t="str">
            <v>8-810.wf</v>
          </cell>
          <cell r="E341" t="str">
            <v>185 g bis unter 205 g</v>
          </cell>
          <cell r="F341">
            <v>6883.88</v>
          </cell>
        </row>
        <row r="342">
          <cell r="C342" t="str">
            <v>ZP32.17</v>
          </cell>
          <cell r="D342" t="str">
            <v>8-810.wg</v>
          </cell>
          <cell r="E342" t="str">
            <v>205 g bis unter 225 g</v>
          </cell>
          <cell r="F342">
            <v>7602.2</v>
          </cell>
        </row>
        <row r="343">
          <cell r="C343" t="str">
            <v>ZP32.18</v>
          </cell>
          <cell r="D343" t="str">
            <v>8-810.wh</v>
          </cell>
          <cell r="E343" t="str">
            <v>225 g bis unter 245 g</v>
          </cell>
          <cell r="F343">
            <v>8320.52</v>
          </cell>
        </row>
        <row r="344">
          <cell r="C344" t="str">
            <v>ZP32.19</v>
          </cell>
          <cell r="D344" t="str">
            <v>8-810.wj</v>
          </cell>
          <cell r="E344" t="str">
            <v>245 g bis unter 285 g</v>
          </cell>
          <cell r="F344">
            <v>9278.27</v>
          </cell>
        </row>
        <row r="345">
          <cell r="C345" t="str">
            <v>ZP32.20</v>
          </cell>
          <cell r="D345" t="str">
            <v>8-810.wk</v>
          </cell>
          <cell r="E345" t="str">
            <v>285 g bis unter 325 g</v>
          </cell>
          <cell r="F345">
            <v>10714.91</v>
          </cell>
        </row>
        <row r="346">
          <cell r="C346" t="str">
            <v>ZP32.21</v>
          </cell>
          <cell r="D346" t="str">
            <v>8-810.wm</v>
          </cell>
          <cell r="E346" t="str">
            <v>325 g bis unter 365 g</v>
          </cell>
          <cell r="F346">
            <v>12151.55</v>
          </cell>
        </row>
        <row r="347">
          <cell r="C347" t="str">
            <v>ZP32.22</v>
          </cell>
          <cell r="D347" t="str">
            <v>8-810.wn</v>
          </cell>
          <cell r="E347" t="str">
            <v>365 g bis unter 445 g</v>
          </cell>
          <cell r="F347">
            <v>14067.06</v>
          </cell>
        </row>
        <row r="348">
          <cell r="C348" t="str">
            <v>ZP32.23</v>
          </cell>
          <cell r="D348" t="str">
            <v>8-810.wp</v>
          </cell>
          <cell r="E348" t="str">
            <v>445 g bis unter 525 g</v>
          </cell>
          <cell r="F348">
            <v>17419.22</v>
          </cell>
        </row>
        <row r="349">
          <cell r="C349" t="str">
            <v>ZP32.24</v>
          </cell>
          <cell r="D349" t="str">
            <v>8-810.wq</v>
          </cell>
          <cell r="E349" t="str">
            <v>525 g bis unter 605 g</v>
          </cell>
          <cell r="F349">
            <v>20292.490000000002</v>
          </cell>
        </row>
        <row r="350">
          <cell r="C350" t="str">
            <v>ZP32.25</v>
          </cell>
          <cell r="D350" t="str">
            <v>8-810.wr</v>
          </cell>
          <cell r="E350" t="str">
            <v>605 g bis unter 685 g</v>
          </cell>
          <cell r="F350">
            <v>23165.759999999998</v>
          </cell>
        </row>
        <row r="351">
          <cell r="C351" t="str">
            <v>ZP32.26</v>
          </cell>
          <cell r="D351" t="str">
            <v>8-810.ws</v>
          </cell>
          <cell r="E351" t="str">
            <v>685 g bis unter 765 g</v>
          </cell>
          <cell r="F351">
            <v>26039.03</v>
          </cell>
        </row>
        <row r="352">
          <cell r="C352" t="str">
            <v>ZP32.27</v>
          </cell>
          <cell r="D352" t="str">
            <v>8-810.wt</v>
          </cell>
          <cell r="E352" t="str">
            <v>765 g bis unter 845 g</v>
          </cell>
          <cell r="F352">
            <v>28912.3</v>
          </cell>
        </row>
        <row r="353">
          <cell r="C353" t="str">
            <v>ZP32.28</v>
          </cell>
          <cell r="D353" t="str">
            <v>8-810.wu</v>
          </cell>
          <cell r="E353" t="str">
            <v>845 g oder mehr</v>
          </cell>
          <cell r="F353">
            <v>31785.58</v>
          </cell>
        </row>
        <row r="354">
          <cell r="C354">
            <v>0</v>
          </cell>
          <cell r="D354">
            <v>0</v>
          </cell>
          <cell r="E354" t="str">
            <v>Applikation von Medikamenten, Liste 3: Carmustin-Implantat, intrathekal</v>
          </cell>
          <cell r="F354">
            <v>0</v>
          </cell>
        </row>
        <row r="355">
          <cell r="C355" t="str">
            <v>ZP35.01</v>
          </cell>
          <cell r="D355" t="str">
            <v>6-003.30</v>
          </cell>
          <cell r="E355" t="str">
            <v>4 Implantate bis unter 7 Implantate</v>
          </cell>
          <cell r="F355">
            <v>7798.21</v>
          </cell>
        </row>
        <row r="356">
          <cell r="C356" t="str">
            <v>ZP35.02</v>
          </cell>
          <cell r="D356" t="str">
            <v>6-003.31</v>
          </cell>
          <cell r="E356" t="str">
            <v>7 Implantate bis unter 10 Implantate</v>
          </cell>
          <cell r="F356">
            <v>12477.14</v>
          </cell>
        </row>
        <row r="357">
          <cell r="C357" t="str">
            <v>ZP35.03</v>
          </cell>
          <cell r="D357" t="str">
            <v>6-003.32</v>
          </cell>
          <cell r="E357" t="str">
            <v>10 oder mehr Implantate</v>
          </cell>
          <cell r="F357">
            <v>17156.060000000001</v>
          </cell>
        </row>
        <row r="358">
          <cell r="C358">
            <v>0</v>
          </cell>
          <cell r="D358">
            <v>0</v>
          </cell>
          <cell r="E358" t="str">
            <v>Applikation von Medikamenten, Liste 3: Natalizumab, parenteral</v>
          </cell>
          <cell r="F358">
            <v>0</v>
          </cell>
        </row>
        <row r="359">
          <cell r="C359" t="str">
            <v>ZP36.01</v>
          </cell>
          <cell r="D359" t="str">
            <v>6-003.f0</v>
          </cell>
          <cell r="E359" t="str">
            <v>300 mg bis unter 600 mg</v>
          </cell>
          <cell r="F359">
            <v>2018.46</v>
          </cell>
        </row>
        <row r="360">
          <cell r="C360" t="str">
            <v>ZP36.02</v>
          </cell>
          <cell r="D360" t="str">
            <v>6-003.f1</v>
          </cell>
          <cell r="E360" t="str">
            <v>600 mg bis unter 900 mg</v>
          </cell>
          <cell r="F360">
            <v>4036.92</v>
          </cell>
        </row>
        <row r="361">
          <cell r="C361" t="str">
            <v>ZP36.03</v>
          </cell>
          <cell r="D361" t="str">
            <v>6-003.f2</v>
          </cell>
          <cell r="E361" t="str">
            <v>900 mg oder mehr</v>
          </cell>
          <cell r="F361">
            <v>6055.38</v>
          </cell>
        </row>
        <row r="362">
          <cell r="C362">
            <v>0</v>
          </cell>
          <cell r="D362">
            <v>0</v>
          </cell>
          <cell r="E362" t="str">
            <v>Applikation von Medikamenten, Liste 4: Palivizumab, parenteral</v>
          </cell>
          <cell r="F362">
            <v>0</v>
          </cell>
        </row>
        <row r="363">
          <cell r="C363" t="str">
            <v>ZP37.011)</v>
          </cell>
          <cell r="D363" t="str">
            <v>6-004.00</v>
          </cell>
          <cell r="E363" t="str">
            <v>15 mg bis unter 30 mg</v>
          </cell>
          <cell r="F363">
            <v>238.53</v>
          </cell>
        </row>
        <row r="364">
          <cell r="C364" t="str">
            <v>ZP37.021)</v>
          </cell>
          <cell r="D364" t="str">
            <v>6-004.01</v>
          </cell>
          <cell r="E364" t="str">
            <v>30 mg bis unter 45 mg</v>
          </cell>
          <cell r="F364">
            <v>417.43</v>
          </cell>
        </row>
        <row r="365">
          <cell r="C365" t="str">
            <v>ZP37.031)</v>
          </cell>
          <cell r="D365" t="str">
            <v>6-004.02</v>
          </cell>
          <cell r="E365" t="str">
            <v>45 mg bis unter 60 mg</v>
          </cell>
          <cell r="F365">
            <v>596.34</v>
          </cell>
        </row>
        <row r="366">
          <cell r="C366" t="str">
            <v>ZP37.041)</v>
          </cell>
          <cell r="D366" t="str">
            <v>6-004.03</v>
          </cell>
          <cell r="E366" t="str">
            <v>60 mg bis unter 75 mg</v>
          </cell>
          <cell r="F366">
            <v>775.24</v>
          </cell>
        </row>
        <row r="367">
          <cell r="C367" t="str">
            <v>ZP37.051)</v>
          </cell>
          <cell r="D367" t="str">
            <v>6-004.04</v>
          </cell>
          <cell r="E367" t="str">
            <v>75 mg bis unter 90 mg</v>
          </cell>
          <cell r="F367">
            <v>954.14</v>
          </cell>
        </row>
        <row r="368">
          <cell r="C368" t="str">
            <v>ZP37.061)</v>
          </cell>
          <cell r="D368" t="str">
            <v>6-004.05</v>
          </cell>
          <cell r="E368" t="str">
            <v>90 mg bis unter 120 mg</v>
          </cell>
          <cell r="F368">
            <v>1192.67</v>
          </cell>
        </row>
        <row r="369">
          <cell r="C369" t="str">
            <v>ZP37.071)</v>
          </cell>
          <cell r="D369" t="str">
            <v>6-004.06</v>
          </cell>
          <cell r="E369" t="str">
            <v>120 mg bis unter 150 mg</v>
          </cell>
          <cell r="F369">
            <v>1550.47</v>
          </cell>
        </row>
        <row r="370">
          <cell r="C370" t="str">
            <v>ZP37.081)</v>
          </cell>
          <cell r="D370" t="str">
            <v>6-004.07</v>
          </cell>
          <cell r="E370" t="str">
            <v>150 mg bis unter 180 mg</v>
          </cell>
          <cell r="F370">
            <v>1908.27</v>
          </cell>
        </row>
        <row r="371">
          <cell r="C371" t="str">
            <v>ZP37.091)</v>
          </cell>
          <cell r="D371" t="str">
            <v>6-004.08</v>
          </cell>
          <cell r="E371" t="str">
            <v>180 mg bis unter 240 mg</v>
          </cell>
          <cell r="F371">
            <v>2385.34</v>
          </cell>
        </row>
        <row r="372">
          <cell r="C372" t="str">
            <v>ZP37.101)</v>
          </cell>
          <cell r="D372" t="str">
            <v>6-004.09</v>
          </cell>
          <cell r="E372" t="str">
            <v>240 mg bis unter 300 mg</v>
          </cell>
          <cell r="F372">
            <v>3100.94</v>
          </cell>
        </row>
        <row r="373">
          <cell r="C373" t="str">
            <v>ZP37.111)</v>
          </cell>
          <cell r="D373" t="str">
            <v>6-004.0a</v>
          </cell>
          <cell r="E373" t="str">
            <v>300 mg bis unter 360 mg</v>
          </cell>
          <cell r="F373">
            <v>3816.54</v>
          </cell>
        </row>
        <row r="374">
          <cell r="C374" t="str">
            <v>ZP37.121)</v>
          </cell>
          <cell r="D374" t="str">
            <v>6-004.0b</v>
          </cell>
          <cell r="E374" t="str">
            <v>360 mg bis unter 420 mg</v>
          </cell>
          <cell r="F374">
            <v>4532.1499999999996</v>
          </cell>
        </row>
        <row r="375">
          <cell r="C375" t="str">
            <v>ZP37.131)</v>
          </cell>
          <cell r="D375" t="str">
            <v>6-004.0c</v>
          </cell>
          <cell r="E375" t="str">
            <v>420 mg bis unter 480 mg</v>
          </cell>
          <cell r="F375">
            <v>5247.75</v>
          </cell>
        </row>
        <row r="376">
          <cell r="C376" t="str">
            <v>ZP37.141)</v>
          </cell>
          <cell r="D376" t="str">
            <v>6-004.0d</v>
          </cell>
          <cell r="E376" t="str">
            <v>480 mg bis unter 540 mg</v>
          </cell>
          <cell r="F376">
            <v>5963.35</v>
          </cell>
        </row>
        <row r="377">
          <cell r="C377" t="str">
            <v>ZP37.151)</v>
          </cell>
          <cell r="D377" t="str">
            <v>6-004.0e</v>
          </cell>
          <cell r="E377" t="str">
            <v>540 mg bis unter 600 mg</v>
          </cell>
          <cell r="F377">
            <v>6678.95</v>
          </cell>
        </row>
        <row r="378">
          <cell r="C378" t="str">
            <v>ZP37.161)</v>
          </cell>
          <cell r="D378" t="str">
            <v>6-004.0f</v>
          </cell>
          <cell r="E378" t="str">
            <v>600 mg oder mehr</v>
          </cell>
          <cell r="F378">
            <v>7394.55</v>
          </cell>
        </row>
        <row r="379">
          <cell r="C379">
            <v>0</v>
          </cell>
          <cell r="D379">
            <v>0</v>
          </cell>
          <cell r="E379" t="str">
            <v>Transfusion von Vollblut, Erythrozytenkonzentrat und Thrombozytenkonzentrat: Erythrozytenkonzentrat</v>
          </cell>
          <cell r="F379">
            <v>0</v>
          </cell>
        </row>
        <row r="380">
          <cell r="C380" t="str">
            <v>ZP38.014)</v>
          </cell>
          <cell r="D380" t="str">
            <v>8-800.c1</v>
          </cell>
          <cell r="E380" t="str">
            <v>6 TE bis unter 11 TE</v>
          </cell>
          <cell r="F380">
            <v>637.85</v>
          </cell>
        </row>
        <row r="381">
          <cell r="C381" t="str">
            <v>ZP38.024)</v>
          </cell>
          <cell r="D381" t="str">
            <v>8-800.c2</v>
          </cell>
          <cell r="E381" t="str">
            <v>11 TE bis unter 16 TE</v>
          </cell>
          <cell r="F381">
            <v>1053.8399999999999</v>
          </cell>
        </row>
        <row r="382">
          <cell r="C382" t="str">
            <v>ZP38.03</v>
          </cell>
          <cell r="D382" t="str">
            <v>8-800.c3</v>
          </cell>
          <cell r="E382" t="str">
            <v>16 TE bis unter 24 TE</v>
          </cell>
          <cell r="F382">
            <v>1553.02</v>
          </cell>
        </row>
        <row r="383">
          <cell r="C383" t="str">
            <v>ZP38.04</v>
          </cell>
          <cell r="D383" t="str">
            <v>8-800.c4</v>
          </cell>
          <cell r="E383" t="str">
            <v>24 TE bis unter 32 TE</v>
          </cell>
          <cell r="F383">
            <v>2218.6</v>
          </cell>
        </row>
        <row r="384">
          <cell r="C384" t="str">
            <v>ZP38.05</v>
          </cell>
          <cell r="D384" t="str">
            <v>8-800.c5</v>
          </cell>
          <cell r="E384" t="str">
            <v>32 TE bis unter 40 TE</v>
          </cell>
          <cell r="F384">
            <v>2884.18</v>
          </cell>
        </row>
        <row r="385">
          <cell r="C385" t="str">
            <v>ZP38.06</v>
          </cell>
          <cell r="D385" t="str">
            <v>8-800.c6</v>
          </cell>
          <cell r="E385" t="str">
            <v>40 TE bis unter 48 TE</v>
          </cell>
          <cell r="F385">
            <v>3549.76</v>
          </cell>
        </row>
        <row r="386">
          <cell r="C386" t="str">
            <v>ZP38.07</v>
          </cell>
          <cell r="D386" t="str">
            <v>8-800.c7</v>
          </cell>
          <cell r="E386" t="str">
            <v>48 TE bis unter 56 TE</v>
          </cell>
          <cell r="F386">
            <v>4215.3500000000004</v>
          </cell>
        </row>
        <row r="387">
          <cell r="C387" t="str">
            <v>ZP38.08</v>
          </cell>
          <cell r="D387" t="str">
            <v>8-800.c8</v>
          </cell>
          <cell r="E387" t="str">
            <v>56 TE bis unter 64 TE</v>
          </cell>
          <cell r="F387">
            <v>4880.93</v>
          </cell>
        </row>
        <row r="388">
          <cell r="C388" t="str">
            <v>ZP38.09</v>
          </cell>
          <cell r="D388" t="str">
            <v>8-800.c9</v>
          </cell>
          <cell r="E388" t="str">
            <v>64 TE bis unter 72 TE</v>
          </cell>
          <cell r="F388">
            <v>5546.51</v>
          </cell>
        </row>
        <row r="389">
          <cell r="C389" t="str">
            <v>ZP38.10</v>
          </cell>
          <cell r="D389" t="str">
            <v>8-800.ca</v>
          </cell>
          <cell r="E389" t="str">
            <v>72 TE bis unter 80 TE</v>
          </cell>
          <cell r="F389">
            <v>6212.09</v>
          </cell>
        </row>
        <row r="390">
          <cell r="C390" t="str">
            <v>ZP38.11</v>
          </cell>
          <cell r="D390" t="str">
            <v>8-800.cb</v>
          </cell>
          <cell r="E390" t="str">
            <v>80 TE bis unter 88 TE</v>
          </cell>
          <cell r="F390">
            <v>6877.67</v>
          </cell>
        </row>
        <row r="391">
          <cell r="C391" t="str">
            <v>ZP38.12</v>
          </cell>
          <cell r="D391" t="str">
            <v>8-800.cc</v>
          </cell>
          <cell r="E391" t="str">
            <v>88 TE bis unter 104 TE</v>
          </cell>
          <cell r="F391">
            <v>7765.11</v>
          </cell>
        </row>
        <row r="392">
          <cell r="C392" t="str">
            <v>ZP38.13</v>
          </cell>
          <cell r="D392" t="str">
            <v>8-800.cd</v>
          </cell>
          <cell r="E392" t="str">
            <v>104 TE bis unter 120 TE</v>
          </cell>
          <cell r="F392">
            <v>9096.27</v>
          </cell>
        </row>
        <row r="393">
          <cell r="C393" t="str">
            <v>ZP38.14</v>
          </cell>
          <cell r="D393" t="str">
            <v>8-800.ce</v>
          </cell>
          <cell r="E393" t="str">
            <v>120 TE bis unter 136 TE</v>
          </cell>
          <cell r="F393">
            <v>10427.43</v>
          </cell>
        </row>
        <row r="394">
          <cell r="C394" t="str">
            <v>ZP38.15</v>
          </cell>
          <cell r="D394" t="str">
            <v>8-800.cf</v>
          </cell>
          <cell r="E394" t="str">
            <v>136 TE bis unter 152 TE</v>
          </cell>
          <cell r="F394">
            <v>11758.59</v>
          </cell>
        </row>
        <row r="395">
          <cell r="C395" t="str">
            <v>ZP38.16</v>
          </cell>
          <cell r="D395" t="str">
            <v>8-800.cg</v>
          </cell>
          <cell r="E395" t="str">
            <v>152 TE bis unter 168 TE</v>
          </cell>
          <cell r="F395">
            <v>13089.76</v>
          </cell>
        </row>
        <row r="396">
          <cell r="C396" t="str">
            <v>ZP38.17</v>
          </cell>
          <cell r="D396" t="str">
            <v>8-800.ch</v>
          </cell>
          <cell r="E396" t="str">
            <v>168 TE bis unter 184 TE</v>
          </cell>
          <cell r="F396">
            <v>14420.92</v>
          </cell>
        </row>
        <row r="397">
          <cell r="C397" t="str">
            <v>ZP38.18</v>
          </cell>
          <cell r="D397" t="str">
            <v>8-800.cj</v>
          </cell>
          <cell r="E397" t="str">
            <v>184 TE bis unter 200 TE</v>
          </cell>
          <cell r="F397">
            <v>15752.08</v>
          </cell>
        </row>
        <row r="398">
          <cell r="C398" t="str">
            <v>ZP38.19</v>
          </cell>
          <cell r="D398" t="str">
            <v>8-800.ck</v>
          </cell>
          <cell r="E398" t="str">
            <v>200 TE bis unter 216 TE</v>
          </cell>
          <cell r="F398">
            <v>17083.240000000002</v>
          </cell>
        </row>
        <row r="399">
          <cell r="C399" t="str">
            <v>ZP38.20</v>
          </cell>
          <cell r="D399" t="str">
            <v>8-800.cm</v>
          </cell>
          <cell r="E399" t="str">
            <v>216 TE bis unter 232 TE</v>
          </cell>
          <cell r="F399">
            <v>18414.400000000001</v>
          </cell>
        </row>
        <row r="400">
          <cell r="C400" t="str">
            <v>ZP38.21</v>
          </cell>
          <cell r="D400" t="str">
            <v>8-800.cn</v>
          </cell>
          <cell r="E400" t="str">
            <v>232 TE bis unter 248 TE</v>
          </cell>
          <cell r="F400">
            <v>19745.560000000001</v>
          </cell>
        </row>
        <row r="401">
          <cell r="C401" t="str">
            <v>ZP38.22</v>
          </cell>
          <cell r="D401" t="str">
            <v>8-800.cp</v>
          </cell>
          <cell r="E401" t="str">
            <v>248 TE bis unter 264 TE</v>
          </cell>
          <cell r="F401">
            <v>21076.73</v>
          </cell>
        </row>
        <row r="402">
          <cell r="C402" t="str">
            <v>ZP38.23</v>
          </cell>
          <cell r="D402" t="str">
            <v>8-800.cq</v>
          </cell>
          <cell r="E402" t="str">
            <v>264 TE bis unter 280 TE</v>
          </cell>
          <cell r="F402">
            <v>22407.89</v>
          </cell>
        </row>
        <row r="403">
          <cell r="C403" t="str">
            <v>ZP38.24</v>
          </cell>
          <cell r="D403" t="str">
            <v>8-800.cr</v>
          </cell>
          <cell r="E403" t="str">
            <v>280 TE oder mehr</v>
          </cell>
          <cell r="F403">
            <v>23739.05</v>
          </cell>
        </row>
        <row r="404">
          <cell r="C404">
            <v>0</v>
          </cell>
          <cell r="D404">
            <v>0</v>
          </cell>
          <cell r="E404" t="str">
            <v>Transfusion von Vollblut, Erythrozytenkonzentrat und Thrombozytenkonzentrat: Patientenbezogene Thrombozytenkonzentrate</v>
          </cell>
          <cell r="F404">
            <v>0</v>
          </cell>
        </row>
        <row r="405">
          <cell r="C405" t="str">
            <v>ZP39.01</v>
          </cell>
          <cell r="D405" t="str">
            <v>8-800.60</v>
          </cell>
          <cell r="E405" t="str">
            <v>1 patientenbezogenes Thrombozytenkonzentrat</v>
          </cell>
          <cell r="F405">
            <v>414.37</v>
          </cell>
        </row>
        <row r="406">
          <cell r="C406" t="str">
            <v>ZP39.02</v>
          </cell>
          <cell r="D406" t="str">
            <v>8-800.61</v>
          </cell>
          <cell r="E406" t="str">
            <v>2 patientenbezogene Thrombozytenkonzentrate</v>
          </cell>
          <cell r="F406">
            <v>828.73</v>
          </cell>
        </row>
        <row r="407">
          <cell r="C407" t="str">
            <v>ZP39.03</v>
          </cell>
          <cell r="D407" t="str">
            <v>8-800.62</v>
          </cell>
          <cell r="E407" t="str">
            <v>3 bis unter 5 patientenbezogene Thrombozytenkonzentrate</v>
          </cell>
          <cell r="F407">
            <v>1400.55</v>
          </cell>
        </row>
        <row r="408">
          <cell r="C408" t="str">
            <v>ZP39.04</v>
          </cell>
          <cell r="D408" t="str">
            <v>8-800.63</v>
          </cell>
          <cell r="E408" t="str">
            <v>5 bis unter 7 patientenbezogene Thrombozytenkonzentrate</v>
          </cell>
          <cell r="F408">
            <v>2270.7199999999998</v>
          </cell>
        </row>
        <row r="409">
          <cell r="C409" t="str">
            <v>ZP39.05</v>
          </cell>
          <cell r="D409" t="str">
            <v>8-800.64</v>
          </cell>
          <cell r="E409" t="str">
            <v>7 bis unter 9 patientenbezogene Thrombozytenkonzentrate</v>
          </cell>
          <cell r="F409">
            <v>3074.59</v>
          </cell>
        </row>
        <row r="410">
          <cell r="C410" t="str">
            <v>ZP39.06</v>
          </cell>
          <cell r="D410" t="str">
            <v>8-800.65</v>
          </cell>
          <cell r="E410" t="str">
            <v>9 bis unter 11 patientenbezogene Thrombozytenkonzentrate</v>
          </cell>
          <cell r="F410">
            <v>3936.47</v>
          </cell>
        </row>
        <row r="411">
          <cell r="C411" t="str">
            <v>ZP39.07</v>
          </cell>
          <cell r="D411" t="str">
            <v>8-800.66</v>
          </cell>
          <cell r="E411" t="str">
            <v>11 bis unter 13 patientenbezogene Thrombozytenkonzentrate</v>
          </cell>
          <cell r="F411">
            <v>4765.2</v>
          </cell>
        </row>
        <row r="412">
          <cell r="C412" t="str">
            <v>ZP39.08</v>
          </cell>
          <cell r="D412" t="str">
            <v>8-800.67</v>
          </cell>
          <cell r="E412" t="str">
            <v>13 bis unter 15 patientenbezogene Thrombozytenkonzentrate</v>
          </cell>
          <cell r="F412">
            <v>5593.93</v>
          </cell>
        </row>
        <row r="413">
          <cell r="C413" t="str">
            <v>ZP39.09</v>
          </cell>
          <cell r="D413" t="str">
            <v>8-800.68</v>
          </cell>
          <cell r="E413" t="str">
            <v>15 bis unter 17 patientenbezogene Thrombozytenkonzentrate</v>
          </cell>
          <cell r="F413">
            <v>6422.66</v>
          </cell>
        </row>
        <row r="414">
          <cell r="C414" t="str">
            <v>ZP39.10</v>
          </cell>
          <cell r="D414" t="str">
            <v>8-800.69</v>
          </cell>
          <cell r="E414" t="str">
            <v>17 bis unter 19 patientenbezogene Thrombozytenkonzentrate</v>
          </cell>
          <cell r="F414">
            <v>7251.39</v>
          </cell>
        </row>
        <row r="415">
          <cell r="C415" t="str">
            <v>ZP39.11</v>
          </cell>
          <cell r="D415" t="str">
            <v>8-800.6a</v>
          </cell>
          <cell r="E415" t="str">
            <v>19 bis unter 23 patientenbezogene Thrombozytenkonzentrate</v>
          </cell>
          <cell r="F415">
            <v>8287.2999999999993</v>
          </cell>
        </row>
        <row r="416">
          <cell r="C416" t="str">
            <v>ZP39.12</v>
          </cell>
          <cell r="D416" t="str">
            <v>8-800.6b</v>
          </cell>
          <cell r="E416" t="str">
            <v>23 bis unter 27 patientenbezogene Thrombozytenkonzentrate</v>
          </cell>
          <cell r="F416">
            <v>9944.76</v>
          </cell>
        </row>
        <row r="417">
          <cell r="C417" t="str">
            <v>ZP39.13</v>
          </cell>
          <cell r="D417" t="str">
            <v>8-800.6c</v>
          </cell>
          <cell r="E417" t="str">
            <v>27 bis unter 31 patientenbezogene Thrombozytenkonzentrate</v>
          </cell>
          <cell r="F417">
            <v>11602.22</v>
          </cell>
        </row>
        <row r="418">
          <cell r="C418" t="str">
            <v>ZP39.14</v>
          </cell>
          <cell r="D418" t="str">
            <v>8-800.6d</v>
          </cell>
          <cell r="E418" t="str">
            <v>31 bis unter 35 patientenbezogene Thrombozytenkonzentrate</v>
          </cell>
          <cell r="F418">
            <v>13259.68</v>
          </cell>
        </row>
        <row r="419">
          <cell r="C419" t="str">
            <v>ZP39.15</v>
          </cell>
          <cell r="D419" t="str">
            <v>8-800.6e</v>
          </cell>
          <cell r="E419" t="str">
            <v>35 bis unter 39 patientenbezogene Thrombozytenkonzentrate</v>
          </cell>
          <cell r="F419">
            <v>14917.14</v>
          </cell>
        </row>
        <row r="420">
          <cell r="C420" t="str">
            <v>ZP39.16</v>
          </cell>
          <cell r="D420" t="str">
            <v>8-800.6g</v>
          </cell>
          <cell r="E420" t="str">
            <v>39 bis unter 43 patientenbezogene Thrombozytenkonzentrate</v>
          </cell>
          <cell r="F420">
            <v>16574.599999999999</v>
          </cell>
        </row>
        <row r="421">
          <cell r="C421" t="str">
            <v>ZP39.17</v>
          </cell>
          <cell r="D421" t="str">
            <v>8-800.6h</v>
          </cell>
          <cell r="E421" t="str">
            <v>43 bis unter 47 patientenbezogene Thrombozytenkonzentrate</v>
          </cell>
          <cell r="F421">
            <v>18232.060000000001</v>
          </cell>
        </row>
        <row r="422">
          <cell r="C422" t="str">
            <v>ZP39.18</v>
          </cell>
          <cell r="D422" t="str">
            <v>8-800.6j</v>
          </cell>
          <cell r="E422" t="str">
            <v>47 bis unter 51 patientenbezogene Thrombozytenkonzentrate</v>
          </cell>
          <cell r="F422">
            <v>19889.52</v>
          </cell>
        </row>
        <row r="423">
          <cell r="C423" t="str">
            <v>ZP39.19</v>
          </cell>
          <cell r="D423" t="str">
            <v>8-800.6k</v>
          </cell>
          <cell r="E423" t="str">
            <v>51 bis unter 55 patientenbezogene Thrombozytenkonzentrate</v>
          </cell>
          <cell r="F423">
            <v>21546.98</v>
          </cell>
        </row>
        <row r="424">
          <cell r="C424" t="str">
            <v>ZP39.20</v>
          </cell>
          <cell r="D424" t="str">
            <v>8-800.6m</v>
          </cell>
          <cell r="E424" t="str">
            <v>55 bis unter 59 patientenbezogene Thrombozytenkonzentrate</v>
          </cell>
          <cell r="F424">
            <v>23204.44</v>
          </cell>
        </row>
        <row r="425">
          <cell r="C425" t="str">
            <v>ZP39.21</v>
          </cell>
          <cell r="D425" t="str">
            <v>8-800.6n</v>
          </cell>
          <cell r="E425" t="str">
            <v>59 bis unter 63 patientenbezogene Thrombozytenkonzentrate</v>
          </cell>
          <cell r="F425">
            <v>24861.9</v>
          </cell>
        </row>
        <row r="426">
          <cell r="C426" t="str">
            <v>ZP39.22</v>
          </cell>
          <cell r="D426" t="str">
            <v>8-800.6p</v>
          </cell>
          <cell r="E426" t="str">
            <v>63 bis unter 67 patientenbezogene Thrombozytenkonzentrate</v>
          </cell>
          <cell r="F426">
            <v>26519.360000000001</v>
          </cell>
        </row>
        <row r="427">
          <cell r="C427" t="str">
            <v>ZP39.23</v>
          </cell>
          <cell r="D427" t="str">
            <v>8-800.6q</v>
          </cell>
          <cell r="E427" t="str">
            <v>67 bis unter 71 patientenbezogene Thrombozytenkonzentrate</v>
          </cell>
          <cell r="F427">
            <v>28176.82</v>
          </cell>
        </row>
        <row r="428">
          <cell r="C428" t="str">
            <v>ZP39.24</v>
          </cell>
          <cell r="D428">
            <v>0</v>
          </cell>
          <cell r="E428" t="str">
            <v>Siehe weitere Differenzierung ZP39.25 - ZP39.30</v>
          </cell>
          <cell r="F428">
            <v>0</v>
          </cell>
        </row>
        <row r="429">
          <cell r="C429" t="str">
            <v>ZP39.25</v>
          </cell>
          <cell r="D429" t="str">
            <v>8-800.6s</v>
          </cell>
          <cell r="E429" t="str">
            <v>71 bis unter 79 patientenbezogene Thrombozytenkonzentrate</v>
          </cell>
          <cell r="F429">
            <v>30248.65</v>
          </cell>
        </row>
        <row r="430">
          <cell r="C430" t="str">
            <v>ZP39.26</v>
          </cell>
          <cell r="D430" t="str">
            <v>8-800.6t</v>
          </cell>
          <cell r="E430" t="str">
            <v>79 bis unter 87 patientenbezogene Thrombozytenkonzentrate</v>
          </cell>
          <cell r="F430">
            <v>33563.57</v>
          </cell>
        </row>
        <row r="431">
          <cell r="C431" t="str">
            <v>ZP39.27</v>
          </cell>
          <cell r="D431" t="str">
            <v>8-800.6u</v>
          </cell>
          <cell r="E431" t="str">
            <v>87 bis unter 95 patientenbezogene Thrombozytenkonzentrate</v>
          </cell>
          <cell r="F431">
            <v>36878.49</v>
          </cell>
        </row>
        <row r="432">
          <cell r="C432" t="str">
            <v>ZP39.28</v>
          </cell>
          <cell r="D432" t="str">
            <v>8-800.6v</v>
          </cell>
          <cell r="E432" t="str">
            <v>95 bis unter 103 patientenbezogene Thrombozytenkonzentrate</v>
          </cell>
          <cell r="F432">
            <v>40193.410000000003</v>
          </cell>
        </row>
        <row r="433">
          <cell r="C433" t="str">
            <v>ZP39.29</v>
          </cell>
          <cell r="D433" t="str">
            <v>8-800.6w</v>
          </cell>
          <cell r="E433" t="str">
            <v>103 bis unter 111 patientenbezogene Thrombozytenkonzentrate</v>
          </cell>
          <cell r="F433">
            <v>43508.33</v>
          </cell>
        </row>
        <row r="434">
          <cell r="C434" t="str">
            <v>ZP39.30</v>
          </cell>
          <cell r="D434" t="str">
            <v>8-800.6z</v>
          </cell>
          <cell r="E434" t="str">
            <v>111 oder mehr patientenbezogene Thrombozytenkonzentrate</v>
          </cell>
          <cell r="F434">
            <v>46823.25</v>
          </cell>
        </row>
        <row r="435">
          <cell r="C435">
            <v>0</v>
          </cell>
          <cell r="D435">
            <v>0</v>
          </cell>
          <cell r="E435" t="str">
            <v>Applikation von Medikamenten, Liste 2: Liposomales Amphotericin B, parenteral</v>
          </cell>
          <cell r="F435">
            <v>0</v>
          </cell>
        </row>
        <row r="436">
          <cell r="C436" t="str">
            <v>ZP41.014)</v>
          </cell>
          <cell r="D436" t="str">
            <v>6-002.q0</v>
          </cell>
          <cell r="E436" t="str">
            <v>100 mg bis unter 175 mg</v>
          </cell>
          <cell r="F436">
            <v>239.35</v>
          </cell>
        </row>
        <row r="437">
          <cell r="C437" t="str">
            <v>ZP41.024)</v>
          </cell>
          <cell r="D437" t="str">
            <v>6-002.q1</v>
          </cell>
          <cell r="E437" t="str">
            <v>175 mg bis unter 250 mg</v>
          </cell>
          <cell r="F437">
            <v>382.96</v>
          </cell>
        </row>
        <row r="438">
          <cell r="C438" t="str">
            <v>ZP41.03</v>
          </cell>
          <cell r="D438" t="str">
            <v>6-002.q2</v>
          </cell>
          <cell r="E438" t="str">
            <v>250 mg bis unter 350 mg</v>
          </cell>
          <cell r="F438">
            <v>542.53</v>
          </cell>
        </row>
        <row r="439">
          <cell r="C439" t="str">
            <v>ZP41.04</v>
          </cell>
          <cell r="D439" t="str">
            <v>6-002.q3</v>
          </cell>
          <cell r="E439" t="str">
            <v>350 mg bis unter 450 mg</v>
          </cell>
          <cell r="F439">
            <v>734.01</v>
          </cell>
        </row>
        <row r="440">
          <cell r="C440" t="str">
            <v>ZP41.05</v>
          </cell>
          <cell r="D440" t="str">
            <v>6-002.q4</v>
          </cell>
          <cell r="E440" t="str">
            <v>450 mg bis unter 550 mg</v>
          </cell>
          <cell r="F440">
            <v>925.49</v>
          </cell>
        </row>
        <row r="441">
          <cell r="C441" t="str">
            <v>ZP41.06</v>
          </cell>
          <cell r="D441" t="str">
            <v>6-002.q5</v>
          </cell>
          <cell r="E441" t="str">
            <v>550 mg bis unter 650 mg</v>
          </cell>
          <cell r="F441">
            <v>1116.97</v>
          </cell>
        </row>
        <row r="442">
          <cell r="C442" t="str">
            <v>ZP41.07</v>
          </cell>
          <cell r="D442" t="str">
            <v>6-002.q6</v>
          </cell>
          <cell r="E442" t="str">
            <v>650 mg bis unter 750 mg</v>
          </cell>
          <cell r="F442">
            <v>1308.45</v>
          </cell>
        </row>
        <row r="443">
          <cell r="C443" t="str">
            <v>ZP41.08</v>
          </cell>
          <cell r="D443" t="str">
            <v>6-002.q7</v>
          </cell>
          <cell r="E443" t="str">
            <v>750 mg bis unter 850 mg</v>
          </cell>
          <cell r="F443">
            <v>1499.93</v>
          </cell>
        </row>
        <row r="444">
          <cell r="C444" t="str">
            <v>ZP41.09</v>
          </cell>
          <cell r="D444" t="str">
            <v>6-002.q8</v>
          </cell>
          <cell r="E444" t="str">
            <v>850 mg bis unter 950 mg</v>
          </cell>
          <cell r="F444">
            <v>1691.41</v>
          </cell>
        </row>
        <row r="445">
          <cell r="C445" t="str">
            <v>ZP41.10</v>
          </cell>
          <cell r="D445" t="str">
            <v>6-002.q9</v>
          </cell>
          <cell r="E445" t="str">
            <v>950 mg bis unter 1.150 mg</v>
          </cell>
          <cell r="F445">
            <v>1946.71</v>
          </cell>
        </row>
        <row r="446">
          <cell r="C446" t="str">
            <v>ZP41.11</v>
          </cell>
          <cell r="D446" t="str">
            <v>6-002.qa</v>
          </cell>
          <cell r="E446" t="str">
            <v>1.150 mg bis unter 1.350 mg</v>
          </cell>
          <cell r="F446">
            <v>2329.67</v>
          </cell>
        </row>
        <row r="447">
          <cell r="C447" t="str">
            <v>ZP41.12</v>
          </cell>
          <cell r="D447" t="str">
            <v>6-002.qb</v>
          </cell>
          <cell r="E447" t="str">
            <v>1.350 mg bis unter 1.550 mg</v>
          </cell>
          <cell r="F447">
            <v>2712.63</v>
          </cell>
        </row>
        <row r="448">
          <cell r="C448" t="str">
            <v>ZP41.13</v>
          </cell>
          <cell r="D448" t="str">
            <v>6-002.qc</v>
          </cell>
          <cell r="E448" t="str">
            <v>1.550 mg bis unter 1.750 mg</v>
          </cell>
          <cell r="F448">
            <v>3095.59</v>
          </cell>
        </row>
        <row r="449">
          <cell r="C449" t="str">
            <v>ZP41.14</v>
          </cell>
          <cell r="D449" t="str">
            <v>6-002.qd</v>
          </cell>
          <cell r="E449" t="str">
            <v>1.750 mg bis unter 1.950 mg</v>
          </cell>
          <cell r="F449">
            <v>3478.55</v>
          </cell>
        </row>
        <row r="450">
          <cell r="C450" t="str">
            <v>ZP41.15</v>
          </cell>
          <cell r="D450" t="str">
            <v>6-002.qe</v>
          </cell>
          <cell r="E450" t="str">
            <v>1.950 mg bis unter 2.150 mg</v>
          </cell>
          <cell r="F450">
            <v>3861.51</v>
          </cell>
        </row>
        <row r="451">
          <cell r="C451" t="str">
            <v>ZP41.16</v>
          </cell>
          <cell r="D451" t="str">
            <v>6-002.qf</v>
          </cell>
          <cell r="E451" t="str">
            <v>2.150 mg bis unter 3.150 mg</v>
          </cell>
          <cell r="F451">
            <v>4755.09</v>
          </cell>
        </row>
        <row r="452">
          <cell r="C452" t="str">
            <v>ZP41.17</v>
          </cell>
          <cell r="D452" t="str">
            <v>6-002.qg</v>
          </cell>
          <cell r="E452" t="str">
            <v>3.150 mg bis unter 4.150 mg</v>
          </cell>
          <cell r="F452">
            <v>6669.89</v>
          </cell>
        </row>
        <row r="453">
          <cell r="C453" t="str">
            <v>ZP41.18</v>
          </cell>
          <cell r="D453" t="str">
            <v>6-002.qh</v>
          </cell>
          <cell r="E453" t="str">
            <v>4.150 mg bis unter 5.150 mg</v>
          </cell>
          <cell r="F453">
            <v>8584.69</v>
          </cell>
        </row>
        <row r="454">
          <cell r="C454" t="str">
            <v>ZP41.19</v>
          </cell>
          <cell r="D454" t="str">
            <v>6-002.qj</v>
          </cell>
          <cell r="E454" t="str">
            <v>5.150 mg bis unter 6.150 mg</v>
          </cell>
          <cell r="F454">
            <v>10499.49</v>
          </cell>
        </row>
        <row r="455">
          <cell r="C455" t="str">
            <v>ZP41.20</v>
          </cell>
          <cell r="D455" t="str">
            <v>6-002.qk</v>
          </cell>
          <cell r="E455" t="str">
            <v>6.150 mg bis unter 8.650 mg</v>
          </cell>
          <cell r="F455">
            <v>13371.69</v>
          </cell>
        </row>
        <row r="456">
          <cell r="C456" t="str">
            <v>ZP41.21</v>
          </cell>
          <cell r="D456" t="str">
            <v>6-002.qm</v>
          </cell>
          <cell r="E456" t="str">
            <v>8.650 mg bis unter 11.150 mg</v>
          </cell>
          <cell r="F456">
            <v>18158.689999999999</v>
          </cell>
        </row>
        <row r="457">
          <cell r="C457" t="str">
            <v>ZP41.22</v>
          </cell>
          <cell r="D457" t="str">
            <v>6-002.qn</v>
          </cell>
          <cell r="E457" t="str">
            <v>11.150 mg bis unter 13.650 mg</v>
          </cell>
          <cell r="F457">
            <v>22945.69</v>
          </cell>
        </row>
        <row r="458">
          <cell r="C458" t="str">
            <v>ZP41.23</v>
          </cell>
          <cell r="D458" t="str">
            <v>6-002.qp</v>
          </cell>
          <cell r="E458" t="str">
            <v>13.650 mg bis unter 18.650 mg</v>
          </cell>
          <cell r="F458">
            <v>29328.35</v>
          </cell>
        </row>
        <row r="459">
          <cell r="C459" t="str">
            <v>ZP41.24</v>
          </cell>
          <cell r="D459" t="str">
            <v>6-002.qq</v>
          </cell>
          <cell r="E459" t="str">
            <v>18.650 mg bis unter 23.650 mg</v>
          </cell>
          <cell r="F459">
            <v>38902.35</v>
          </cell>
        </row>
        <row r="460">
          <cell r="C460" t="str">
            <v>ZP41.25</v>
          </cell>
          <cell r="D460" t="str">
            <v>6-002.qr</v>
          </cell>
          <cell r="E460" t="str">
            <v>23.650 mg bis unter 28.650 mg</v>
          </cell>
          <cell r="F460">
            <v>48476.35</v>
          </cell>
        </row>
        <row r="461">
          <cell r="C461" t="str">
            <v>ZP41.26</v>
          </cell>
          <cell r="D461" t="str">
            <v>6-002.qs</v>
          </cell>
          <cell r="E461" t="str">
            <v>28.650 mg bis unter 33.650 mg</v>
          </cell>
          <cell r="F461">
            <v>58050.35</v>
          </cell>
        </row>
        <row r="462">
          <cell r="C462" t="str">
            <v>ZP41.27</v>
          </cell>
          <cell r="D462" t="str">
            <v>6-002.qt</v>
          </cell>
          <cell r="E462" t="str">
            <v>33.650 mg bis unter 38.650 mg</v>
          </cell>
          <cell r="F462">
            <v>67624.350000000006</v>
          </cell>
        </row>
        <row r="463">
          <cell r="C463" t="str">
            <v>ZP41.28</v>
          </cell>
          <cell r="D463" t="str">
            <v>6-002.qu</v>
          </cell>
          <cell r="E463" t="str">
            <v>38.650 mg bis unter 43.650 mg</v>
          </cell>
          <cell r="F463">
            <v>77198.350000000006</v>
          </cell>
        </row>
        <row r="464">
          <cell r="C464" t="str">
            <v>ZP41.29</v>
          </cell>
          <cell r="D464" t="str">
            <v>6-002.qv</v>
          </cell>
          <cell r="E464" t="str">
            <v>43.650 mg oder mehr</v>
          </cell>
          <cell r="F464">
            <v>86772.35</v>
          </cell>
        </row>
        <row r="465">
          <cell r="C465">
            <v>0</v>
          </cell>
          <cell r="D465">
            <v>0</v>
          </cell>
          <cell r="E465" t="str">
            <v>Applikation von Medikamenten, Liste 2: Itraconazol, parenteral</v>
          </cell>
          <cell r="F465">
            <v>0</v>
          </cell>
        </row>
        <row r="466">
          <cell r="C466" t="str">
            <v>ZP44.013)</v>
          </cell>
          <cell r="D466" t="str">
            <v>6-002.c0</v>
          </cell>
          <cell r="E466" t="str">
            <v>400 mg bis unter 800 mg</v>
          </cell>
          <cell r="F466">
            <v>190.19</v>
          </cell>
        </row>
        <row r="467">
          <cell r="C467" t="str">
            <v>ZP44.023)</v>
          </cell>
          <cell r="D467" t="str">
            <v>6-002.c1</v>
          </cell>
          <cell r="E467" t="str">
            <v>800 mg bis unter 1.200 mg</v>
          </cell>
          <cell r="F467">
            <v>332.83</v>
          </cell>
        </row>
        <row r="468">
          <cell r="C468" t="str">
            <v>ZP44.03</v>
          </cell>
          <cell r="D468" t="str">
            <v>6-002.c2</v>
          </cell>
          <cell r="E468" t="str">
            <v>1.200 mg bis unter 1.600 mg</v>
          </cell>
          <cell r="F468">
            <v>475.47</v>
          </cell>
        </row>
        <row r="469">
          <cell r="C469" t="str">
            <v>ZP44.04</v>
          </cell>
          <cell r="D469" t="str">
            <v>6-002.c3</v>
          </cell>
          <cell r="E469" t="str">
            <v>1.600 mg bis unter 2.000 mg</v>
          </cell>
          <cell r="F469">
            <v>618.11</v>
          </cell>
        </row>
        <row r="470">
          <cell r="C470" t="str">
            <v>ZP44.05</v>
          </cell>
          <cell r="D470" t="str">
            <v>6-002.c4</v>
          </cell>
          <cell r="E470" t="str">
            <v>2.000 mg bis unter 2.400 mg</v>
          </cell>
          <cell r="F470">
            <v>760.75</v>
          </cell>
        </row>
        <row r="471">
          <cell r="C471" t="str">
            <v>ZP44.06</v>
          </cell>
          <cell r="D471" t="str">
            <v>6-002.c5</v>
          </cell>
          <cell r="E471" t="str">
            <v>2.400 mg bis unter 2.800 mg</v>
          </cell>
          <cell r="F471">
            <v>903.39</v>
          </cell>
        </row>
        <row r="472">
          <cell r="C472" t="str">
            <v>ZP44.07</v>
          </cell>
          <cell r="D472" t="str">
            <v>6-002.c6</v>
          </cell>
          <cell r="E472" t="str">
            <v>2.800 mg bis unter 3.200 mg</v>
          </cell>
          <cell r="F472">
            <v>1046.03</v>
          </cell>
        </row>
        <row r="473">
          <cell r="C473" t="str">
            <v>ZP44.08</v>
          </cell>
          <cell r="D473" t="str">
            <v>6-002.c7</v>
          </cell>
          <cell r="E473" t="str">
            <v>3.200 mg bis unter 3.600 mg</v>
          </cell>
          <cell r="F473">
            <v>1188.67</v>
          </cell>
        </row>
        <row r="474">
          <cell r="C474" t="str">
            <v>ZP44.09</v>
          </cell>
          <cell r="D474" t="str">
            <v>6-002.c8</v>
          </cell>
          <cell r="E474" t="str">
            <v>3.600 mg bis unter 4.000 mg</v>
          </cell>
          <cell r="F474">
            <v>1331.31</v>
          </cell>
        </row>
        <row r="475">
          <cell r="C475" t="str">
            <v>ZP44.10</v>
          </cell>
          <cell r="D475" t="str">
            <v>6-002.c9</v>
          </cell>
          <cell r="E475" t="str">
            <v>4.000 mg bis unter 4.800 mg</v>
          </cell>
          <cell r="F475">
            <v>1521.49</v>
          </cell>
        </row>
        <row r="476">
          <cell r="C476" t="str">
            <v>ZP44.11</v>
          </cell>
          <cell r="D476" t="str">
            <v>6-002.ca</v>
          </cell>
          <cell r="E476" t="str">
            <v>4.800 mg bis unter 5.600 mg</v>
          </cell>
          <cell r="F476">
            <v>1806.77</v>
          </cell>
        </row>
        <row r="477">
          <cell r="C477" t="str">
            <v>ZP44.12</v>
          </cell>
          <cell r="D477" t="str">
            <v>6-002.cb</v>
          </cell>
          <cell r="E477" t="str">
            <v>5.600 mg bis unter 6.400 mg</v>
          </cell>
          <cell r="F477">
            <v>2092.0500000000002</v>
          </cell>
        </row>
        <row r="478">
          <cell r="C478" t="str">
            <v>ZP44.13</v>
          </cell>
          <cell r="D478" t="str">
            <v>6-002.cc</v>
          </cell>
          <cell r="E478" t="str">
            <v>6.400 mg bis unter 7.200 mg</v>
          </cell>
          <cell r="F478">
            <v>2377.33</v>
          </cell>
        </row>
        <row r="479">
          <cell r="C479" t="str">
            <v>ZP44.14</v>
          </cell>
          <cell r="D479" t="str">
            <v>6-002.cd</v>
          </cell>
          <cell r="E479" t="str">
            <v>7.200 mg bis unter 8.000 mg</v>
          </cell>
          <cell r="F479">
            <v>2662.61</v>
          </cell>
        </row>
        <row r="480">
          <cell r="C480" t="str">
            <v>ZP44.15</v>
          </cell>
          <cell r="D480" t="str">
            <v>6-002.ce</v>
          </cell>
          <cell r="E480" t="str">
            <v>8.000 mg bis unter 8.800 mg</v>
          </cell>
          <cell r="F480">
            <v>2947.89</v>
          </cell>
        </row>
        <row r="481">
          <cell r="C481" t="str">
            <v>ZP44.16</v>
          </cell>
          <cell r="D481" t="str">
            <v>6-002.cg</v>
          </cell>
          <cell r="E481" t="str">
            <v>8.800 mg bis unter 10.400 mg</v>
          </cell>
          <cell r="F481">
            <v>3328.27</v>
          </cell>
        </row>
        <row r="482">
          <cell r="C482" t="str">
            <v>ZP44.17</v>
          </cell>
          <cell r="D482" t="str">
            <v>6-002.ch</v>
          </cell>
          <cell r="E482" t="str">
            <v>10.400 mg bis unter 12.000 mg</v>
          </cell>
          <cell r="F482">
            <v>3898.83</v>
          </cell>
        </row>
        <row r="483">
          <cell r="C483" t="str">
            <v>ZP44.18</v>
          </cell>
          <cell r="D483" t="str">
            <v>6-002.cj</v>
          </cell>
          <cell r="E483" t="str">
            <v>12.000 mg bis unter 13.600 mg</v>
          </cell>
          <cell r="F483">
            <v>4469.3900000000003</v>
          </cell>
        </row>
        <row r="484">
          <cell r="C484" t="str">
            <v>ZP44.19</v>
          </cell>
          <cell r="D484" t="str">
            <v>6-002.ck</v>
          </cell>
          <cell r="E484" t="str">
            <v>13.600 mg bis unter 16.800 mg</v>
          </cell>
          <cell r="F484">
            <v>5230.13</v>
          </cell>
        </row>
        <row r="485">
          <cell r="C485" t="str">
            <v>ZP44.20</v>
          </cell>
          <cell r="D485" t="str">
            <v>6-002.cm</v>
          </cell>
          <cell r="E485" t="str">
            <v>16.800 mg bis unter 20.000 mg</v>
          </cell>
          <cell r="F485">
            <v>6371.25</v>
          </cell>
        </row>
        <row r="486">
          <cell r="C486" t="str">
            <v>ZP44.21</v>
          </cell>
          <cell r="D486" t="str">
            <v>6-002.cn</v>
          </cell>
          <cell r="E486" t="str">
            <v>20.000 mg bis unter 23.200 mg</v>
          </cell>
          <cell r="F486">
            <v>7512.37</v>
          </cell>
        </row>
        <row r="487">
          <cell r="C487" t="str">
            <v>ZP44.22</v>
          </cell>
          <cell r="D487" t="str">
            <v>6-002.cp</v>
          </cell>
          <cell r="E487" t="str">
            <v>23.200 mg oder mehr</v>
          </cell>
          <cell r="F487">
            <v>8653.49</v>
          </cell>
        </row>
        <row r="488">
          <cell r="C488">
            <v>0</v>
          </cell>
          <cell r="D488">
            <v>0</v>
          </cell>
          <cell r="E488" t="str">
            <v>Applikation von Medikamenten, Liste 4: Panitumumab, parenteral</v>
          </cell>
          <cell r="F488">
            <v>0</v>
          </cell>
        </row>
        <row r="489">
          <cell r="C489" t="str">
            <v>ZP47.01</v>
          </cell>
          <cell r="D489" t="str">
            <v>6-004.70</v>
          </cell>
          <cell r="E489" t="str">
            <v>180 mg bis unter 300 mg</v>
          </cell>
          <cell r="F489">
            <v>1108.9100000000001</v>
          </cell>
        </row>
        <row r="490">
          <cell r="C490" t="str">
            <v>ZP47.02</v>
          </cell>
          <cell r="D490" t="str">
            <v>6-004.71</v>
          </cell>
          <cell r="E490" t="str">
            <v>300 mg bis unter 420 mg</v>
          </cell>
          <cell r="F490">
            <v>1713.77</v>
          </cell>
        </row>
        <row r="491">
          <cell r="C491" t="str">
            <v>ZP47.03</v>
          </cell>
          <cell r="D491" t="str">
            <v>6-004.72</v>
          </cell>
          <cell r="E491" t="str">
            <v>420 mg bis unter 540 mg</v>
          </cell>
          <cell r="F491">
            <v>2318.63</v>
          </cell>
        </row>
        <row r="492">
          <cell r="C492" t="str">
            <v>ZP47.04</v>
          </cell>
          <cell r="D492" t="str">
            <v>6-004.73</v>
          </cell>
          <cell r="E492" t="str">
            <v>540 mg bis unter 660 mg</v>
          </cell>
          <cell r="F492">
            <v>2923.49</v>
          </cell>
        </row>
        <row r="493">
          <cell r="C493" t="str">
            <v>ZP47.05</v>
          </cell>
          <cell r="D493" t="str">
            <v>6-004.74</v>
          </cell>
          <cell r="E493" t="str">
            <v>660 mg bis unter 780 mg</v>
          </cell>
          <cell r="F493">
            <v>3528.35</v>
          </cell>
        </row>
        <row r="494">
          <cell r="C494" t="str">
            <v>ZP47.06</v>
          </cell>
          <cell r="D494" t="str">
            <v>6-004.75</v>
          </cell>
          <cell r="E494" t="str">
            <v>780 mg bis unter 900 mg</v>
          </cell>
          <cell r="F494">
            <v>4113</v>
          </cell>
        </row>
        <row r="495">
          <cell r="C495" t="str">
            <v>ZP47.07</v>
          </cell>
          <cell r="D495" t="str">
            <v>6-004.76</v>
          </cell>
          <cell r="E495" t="str">
            <v>900 mg bis unter 1.020 mg</v>
          </cell>
          <cell r="F495">
            <v>4738.07</v>
          </cell>
        </row>
        <row r="496">
          <cell r="C496" t="str">
            <v>ZP47.08</v>
          </cell>
          <cell r="D496" t="str">
            <v>6-004.77</v>
          </cell>
          <cell r="E496" t="str">
            <v>1.020 mg bis unter 1.260 mg</v>
          </cell>
          <cell r="F496">
            <v>5544.55</v>
          </cell>
        </row>
        <row r="497">
          <cell r="C497" t="str">
            <v>ZP47.09</v>
          </cell>
          <cell r="D497" t="str">
            <v>6-004.78</v>
          </cell>
          <cell r="E497" t="str">
            <v>1.260 mg bis unter 1.500 mg</v>
          </cell>
          <cell r="F497">
            <v>6754.27</v>
          </cell>
        </row>
        <row r="498">
          <cell r="C498" t="str">
            <v>ZP47.10</v>
          </cell>
          <cell r="D498" t="str">
            <v>6-004.79</v>
          </cell>
          <cell r="E498" t="str">
            <v>1.500 mg bis unter 1.740 mg</v>
          </cell>
          <cell r="F498">
            <v>7963.99</v>
          </cell>
        </row>
        <row r="499">
          <cell r="C499" t="str">
            <v>ZP47.11</v>
          </cell>
          <cell r="D499" t="str">
            <v>6-004.7a</v>
          </cell>
          <cell r="E499" t="str">
            <v>1.740 mg bis unter 1.980 mg</v>
          </cell>
          <cell r="F499">
            <v>9173.7099999999991</v>
          </cell>
        </row>
        <row r="500">
          <cell r="C500" t="str">
            <v>ZP47.12</v>
          </cell>
          <cell r="D500" t="str">
            <v>6-004.7b</v>
          </cell>
          <cell r="E500" t="str">
            <v>1.980 mg bis unter 2.220 mg</v>
          </cell>
          <cell r="F500">
            <v>10383.43</v>
          </cell>
        </row>
        <row r="501">
          <cell r="C501" t="str">
            <v>ZP47.13</v>
          </cell>
          <cell r="D501" t="str">
            <v>6-004.7c</v>
          </cell>
          <cell r="E501" t="str">
            <v>2.220 mg bis unter 2.460 mg</v>
          </cell>
          <cell r="F501">
            <v>11593.15</v>
          </cell>
        </row>
        <row r="502">
          <cell r="C502" t="str">
            <v>ZP47.14</v>
          </cell>
          <cell r="D502" t="str">
            <v>6-004.7d</v>
          </cell>
          <cell r="E502" t="str">
            <v>2.460 mg oder mehr</v>
          </cell>
          <cell r="F502">
            <v>12802.87</v>
          </cell>
        </row>
        <row r="503">
          <cell r="C503">
            <v>0</v>
          </cell>
          <cell r="D503">
            <v>0</v>
          </cell>
          <cell r="E503" t="str">
            <v>Applikation von Medikamenten, Liste 4: Trabectedin, parenteral</v>
          </cell>
          <cell r="F503">
            <v>0</v>
          </cell>
        </row>
        <row r="504">
          <cell r="C504" t="str">
            <v>ZP48.014)</v>
          </cell>
          <cell r="D504" t="str">
            <v>6-004.a0</v>
          </cell>
          <cell r="E504" t="str">
            <v>0,25 mg bis unter 0,50 mg</v>
          </cell>
          <cell r="F504">
            <v>829.76</v>
          </cell>
        </row>
        <row r="505">
          <cell r="C505" t="str">
            <v>ZP48.024)</v>
          </cell>
          <cell r="D505" t="str">
            <v>6-004.a1</v>
          </cell>
          <cell r="E505" t="str">
            <v>0,50 mg bis unter 0,75 mg</v>
          </cell>
          <cell r="F505">
            <v>1452.08</v>
          </cell>
        </row>
        <row r="506">
          <cell r="C506" t="str">
            <v>ZP48.034)</v>
          </cell>
          <cell r="D506" t="str">
            <v>6-004.a2</v>
          </cell>
          <cell r="E506" t="str">
            <v>0,75 mg bis unter 1,00 mg</v>
          </cell>
          <cell r="F506">
            <v>2074.4</v>
          </cell>
        </row>
        <row r="507">
          <cell r="C507" t="str">
            <v>ZP48.044)</v>
          </cell>
          <cell r="D507" t="str">
            <v>6-004.a3</v>
          </cell>
          <cell r="E507" t="str">
            <v>1,00 mg bis unter 1,25 mg</v>
          </cell>
          <cell r="F507">
            <v>2696.72</v>
          </cell>
        </row>
        <row r="508">
          <cell r="C508" t="str">
            <v>ZP48.05</v>
          </cell>
          <cell r="D508" t="str">
            <v>6-004.a4</v>
          </cell>
          <cell r="E508" t="str">
            <v>1,25 mg bis unter 1,50 mg</v>
          </cell>
          <cell r="F508">
            <v>3111.6</v>
          </cell>
        </row>
        <row r="509">
          <cell r="C509" t="str">
            <v>ZP48.06</v>
          </cell>
          <cell r="D509" t="str">
            <v>6-004.a5</v>
          </cell>
          <cell r="E509" t="str">
            <v>1,50 mg bis unter 1,75 mg</v>
          </cell>
          <cell r="F509">
            <v>3733.92</v>
          </cell>
        </row>
        <row r="510">
          <cell r="C510" t="str">
            <v>ZP48.07</v>
          </cell>
          <cell r="D510" t="str">
            <v>6-004.a6</v>
          </cell>
          <cell r="E510" t="str">
            <v>1,75 mg bis unter 2,00 mg</v>
          </cell>
          <cell r="F510">
            <v>4356.24</v>
          </cell>
        </row>
        <row r="511">
          <cell r="C511" t="str">
            <v>ZP48.08</v>
          </cell>
          <cell r="D511" t="str">
            <v>6-004.a7</v>
          </cell>
          <cell r="E511" t="str">
            <v>2,00 mg bis unter 2,25 mg</v>
          </cell>
          <cell r="F511">
            <v>4978.5600000000004</v>
          </cell>
        </row>
        <row r="512">
          <cell r="C512" t="str">
            <v>ZP48.09</v>
          </cell>
          <cell r="D512" t="str">
            <v>6-004.a8</v>
          </cell>
          <cell r="E512" t="str">
            <v>2,25 mg bis unter 2,50 mg</v>
          </cell>
          <cell r="F512">
            <v>5600.88</v>
          </cell>
        </row>
        <row r="513">
          <cell r="C513" t="str">
            <v>ZP48.10</v>
          </cell>
          <cell r="D513" t="str">
            <v>6-004.a9</v>
          </cell>
          <cell r="E513" t="str">
            <v>2,50 mg bis unter 2,75 mg</v>
          </cell>
          <cell r="F513">
            <v>6223.2</v>
          </cell>
        </row>
        <row r="514">
          <cell r="C514" t="str">
            <v>ZP48.11</v>
          </cell>
          <cell r="D514" t="str">
            <v>6-004.aa</v>
          </cell>
          <cell r="E514" t="str">
            <v>2,75 mg bis unter 3,00 mg</v>
          </cell>
          <cell r="F514">
            <v>6845.52</v>
          </cell>
        </row>
        <row r="515">
          <cell r="C515" t="str">
            <v>ZP48.12</v>
          </cell>
          <cell r="D515" t="str">
            <v>6-004.ab</v>
          </cell>
          <cell r="E515" t="str">
            <v>3,00 mg bis unter 3,25 mg</v>
          </cell>
          <cell r="F515">
            <v>7467.84</v>
          </cell>
        </row>
        <row r="516">
          <cell r="C516" t="str">
            <v>ZP48.13</v>
          </cell>
          <cell r="D516" t="str">
            <v>6-004.ac</v>
          </cell>
          <cell r="E516" t="str">
            <v>3,25 mg bis unter 3,50 mg</v>
          </cell>
          <cell r="F516">
            <v>8090.16</v>
          </cell>
        </row>
        <row r="517">
          <cell r="C517" t="str">
            <v>ZP48.14</v>
          </cell>
          <cell r="D517" t="str">
            <v>6-004.ad</v>
          </cell>
          <cell r="E517" t="str">
            <v>3,50 mg bis unter 4,00 mg</v>
          </cell>
          <cell r="F517">
            <v>8712.48</v>
          </cell>
        </row>
        <row r="518">
          <cell r="C518" t="str">
            <v>ZP48.15</v>
          </cell>
          <cell r="D518" t="str">
            <v>6-004.ae</v>
          </cell>
          <cell r="E518" t="str">
            <v>4,00 mg bis unter 4,50 mg</v>
          </cell>
          <cell r="F518">
            <v>9957.1200000000008</v>
          </cell>
        </row>
        <row r="519">
          <cell r="C519" t="str">
            <v>ZP48.16</v>
          </cell>
          <cell r="D519" t="str">
            <v>6-004.af</v>
          </cell>
          <cell r="E519" t="str">
            <v>4,50 mg bis unter 5,00 mg</v>
          </cell>
          <cell r="F519">
            <v>11201.76</v>
          </cell>
        </row>
        <row r="520">
          <cell r="C520" t="str">
            <v>ZP48.17</v>
          </cell>
          <cell r="D520" t="str">
            <v>6-004.ag</v>
          </cell>
          <cell r="E520" t="str">
            <v>5,00 mg bis unter 5,50 mg</v>
          </cell>
          <cell r="F520">
            <v>12446.4</v>
          </cell>
        </row>
        <row r="521">
          <cell r="C521" t="str">
            <v>ZP48.18</v>
          </cell>
          <cell r="D521" t="str">
            <v>6-004.ah</v>
          </cell>
          <cell r="E521" t="str">
            <v>5,50 mg bis unter 6,00 mg</v>
          </cell>
          <cell r="F521">
            <v>13691.04</v>
          </cell>
        </row>
        <row r="522">
          <cell r="C522" t="str">
            <v>ZP48.19</v>
          </cell>
          <cell r="D522">
            <v>0</v>
          </cell>
          <cell r="E522" t="str">
            <v>Siehe weitere Differenzierung ZP48.20 bis ZP48.29</v>
          </cell>
          <cell r="F522">
            <v>0</v>
          </cell>
        </row>
        <row r="523">
          <cell r="C523" t="str">
            <v>ZP48.20</v>
          </cell>
          <cell r="D523" t="str">
            <v>6-004.ak</v>
          </cell>
          <cell r="E523" t="str">
            <v>6,00 mg bis unter 7,00 mg</v>
          </cell>
          <cell r="F523">
            <v>15765.44</v>
          </cell>
        </row>
        <row r="524">
          <cell r="C524" t="str">
            <v>ZP48.21</v>
          </cell>
          <cell r="D524" t="str">
            <v>6-004.am</v>
          </cell>
          <cell r="E524" t="str">
            <v>7,00 mg bis unter 8,00 mg</v>
          </cell>
          <cell r="F524">
            <v>18254.72</v>
          </cell>
        </row>
        <row r="525">
          <cell r="C525" t="str">
            <v>ZP48.22</v>
          </cell>
          <cell r="D525" t="str">
            <v>6-004.an</v>
          </cell>
          <cell r="E525" t="str">
            <v>8,00 mg bis unter 9,00 mg</v>
          </cell>
          <cell r="F525">
            <v>20744</v>
          </cell>
        </row>
        <row r="526">
          <cell r="C526" t="str">
            <v>ZP48.23</v>
          </cell>
          <cell r="D526" t="str">
            <v>6-004.ap</v>
          </cell>
          <cell r="E526" t="str">
            <v>9,00 mg bis unter 10,00 mg</v>
          </cell>
          <cell r="F526">
            <v>23233.279999999999</v>
          </cell>
        </row>
        <row r="527">
          <cell r="C527" t="str">
            <v>ZP48.24</v>
          </cell>
          <cell r="D527" t="str">
            <v>6-004.aq</v>
          </cell>
          <cell r="E527" t="str">
            <v>10,00 mg bis unter 12,00 mg</v>
          </cell>
          <cell r="F527">
            <v>26552.32</v>
          </cell>
        </row>
        <row r="528">
          <cell r="C528" t="str">
            <v>ZP48.25</v>
          </cell>
          <cell r="D528" t="str">
            <v>6-004.ar</v>
          </cell>
          <cell r="E528" t="str">
            <v>12,00 mg bis unter 14,00 mg</v>
          </cell>
          <cell r="F528">
            <v>31530.880000000001</v>
          </cell>
        </row>
        <row r="529">
          <cell r="C529" t="str">
            <v>ZP48.26</v>
          </cell>
          <cell r="D529" t="str">
            <v>6-004.as</v>
          </cell>
          <cell r="E529" t="str">
            <v>14,00 mg bis unter 16,00 mg</v>
          </cell>
          <cell r="F529">
            <v>36509.440000000002</v>
          </cell>
        </row>
        <row r="530">
          <cell r="C530" t="str">
            <v>ZP48.27</v>
          </cell>
          <cell r="D530" t="str">
            <v>6-004.at</v>
          </cell>
          <cell r="E530" t="str">
            <v>16,00 mg bis unter 20,00 mg</v>
          </cell>
          <cell r="F530">
            <v>43147.519999999997</v>
          </cell>
        </row>
        <row r="531">
          <cell r="C531" t="str">
            <v>ZP48.28</v>
          </cell>
          <cell r="D531" t="str">
            <v>6-004.au</v>
          </cell>
          <cell r="E531" t="str">
            <v>20,00 mg bis unter 24,00 mg</v>
          </cell>
          <cell r="F531">
            <v>53104.639999999999</v>
          </cell>
        </row>
        <row r="532">
          <cell r="C532" t="str">
            <v>ZP48.29</v>
          </cell>
          <cell r="D532" t="str">
            <v>6-004.av</v>
          </cell>
          <cell r="E532" t="str">
            <v>24,00 mg oder mehr</v>
          </cell>
          <cell r="F532">
            <v>63061.760000000002</v>
          </cell>
        </row>
        <row r="533">
          <cell r="C533">
            <v>0</v>
          </cell>
          <cell r="D533">
            <v>0</v>
          </cell>
          <cell r="E533" t="str">
            <v>Applikation von Medikamenten, Liste 5: Azacytidin, parenteral</v>
          </cell>
          <cell r="F533">
            <v>0</v>
          </cell>
        </row>
        <row r="534">
          <cell r="C534" t="str">
            <v>ZP50.01</v>
          </cell>
          <cell r="D534" t="str">
            <v>6-005.00</v>
          </cell>
          <cell r="E534" t="str">
            <v>150 mg bis unter 225 mg</v>
          </cell>
          <cell r="F534">
            <v>685.06</v>
          </cell>
        </row>
        <row r="535">
          <cell r="C535" t="str">
            <v>ZP50.02</v>
          </cell>
          <cell r="D535" t="str">
            <v>6-005.01</v>
          </cell>
          <cell r="E535" t="str">
            <v>225 mg bis unter 300 mg</v>
          </cell>
          <cell r="F535">
            <v>1066.28</v>
          </cell>
        </row>
        <row r="536">
          <cell r="C536" t="str">
            <v>ZP50.03</v>
          </cell>
          <cell r="D536" t="str">
            <v>6-005.02</v>
          </cell>
          <cell r="E536" t="str">
            <v>300 mg bis unter 375 mg</v>
          </cell>
          <cell r="F536">
            <v>1347.13</v>
          </cell>
        </row>
        <row r="537">
          <cell r="C537" t="str">
            <v>ZP50.04</v>
          </cell>
          <cell r="D537" t="str">
            <v>6-005.03</v>
          </cell>
          <cell r="E537" t="str">
            <v>375 mg bis unter 450 mg</v>
          </cell>
          <cell r="F537">
            <v>1706.04</v>
          </cell>
        </row>
        <row r="538">
          <cell r="C538" t="str">
            <v>ZP50.05</v>
          </cell>
          <cell r="D538" t="str">
            <v>6-005.04</v>
          </cell>
          <cell r="E538" t="str">
            <v>450 mg bis unter 600 mg</v>
          </cell>
          <cell r="F538">
            <v>2132.5500000000002</v>
          </cell>
        </row>
        <row r="539">
          <cell r="C539" t="str">
            <v>ZP50.06</v>
          </cell>
          <cell r="D539" t="str">
            <v>6-005.05</v>
          </cell>
          <cell r="E539" t="str">
            <v>600 mg bis unter 750 mg</v>
          </cell>
          <cell r="F539">
            <v>2772.32</v>
          </cell>
        </row>
        <row r="540">
          <cell r="C540" t="str">
            <v>ZP50.07</v>
          </cell>
          <cell r="D540" t="str">
            <v>6-005.06</v>
          </cell>
          <cell r="E540" t="str">
            <v>750 mg bis unter 900 mg</v>
          </cell>
          <cell r="F540">
            <v>3412.08</v>
          </cell>
        </row>
        <row r="541">
          <cell r="C541" t="str">
            <v>ZP50.08</v>
          </cell>
          <cell r="D541" t="str">
            <v>6-005.07</v>
          </cell>
          <cell r="E541" t="str">
            <v>900 mg bis unter 1.200 mg</v>
          </cell>
          <cell r="F541">
            <v>4265.1000000000004</v>
          </cell>
        </row>
        <row r="542">
          <cell r="C542" t="str">
            <v>ZP50.09</v>
          </cell>
          <cell r="D542" t="str">
            <v>6-005.08</v>
          </cell>
          <cell r="E542" t="str">
            <v>1.200 mg bis unter 1.500 mg</v>
          </cell>
          <cell r="F542">
            <v>5467.05</v>
          </cell>
        </row>
        <row r="543">
          <cell r="C543" t="str">
            <v>ZP50.10</v>
          </cell>
          <cell r="D543" t="str">
            <v>6-005.09</v>
          </cell>
          <cell r="E543" t="str">
            <v>1.500 mg bis unter 1.800 mg</v>
          </cell>
          <cell r="F543">
            <v>6824.16</v>
          </cell>
        </row>
        <row r="544">
          <cell r="C544" t="str">
            <v>ZP50.11</v>
          </cell>
          <cell r="D544" t="str">
            <v>6-005.0a</v>
          </cell>
          <cell r="E544" t="str">
            <v>1.800 mg bis unter 2.100 mg</v>
          </cell>
          <cell r="F544">
            <v>8103.69</v>
          </cell>
        </row>
        <row r="545">
          <cell r="C545" t="str">
            <v>ZP50.12</v>
          </cell>
          <cell r="D545" t="str">
            <v>6-005.0b</v>
          </cell>
          <cell r="E545" t="str">
            <v>2.100 mg bis unter 2.400 mg</v>
          </cell>
          <cell r="F545">
            <v>9383.2199999999993</v>
          </cell>
        </row>
        <row r="546">
          <cell r="C546" t="str">
            <v>ZP50.13</v>
          </cell>
          <cell r="D546" t="str">
            <v>6-005.0c</v>
          </cell>
          <cell r="E546" t="str">
            <v>2.400 mg bis unter 2.700 mg</v>
          </cell>
          <cell r="F546">
            <v>10662.75</v>
          </cell>
        </row>
        <row r="547">
          <cell r="C547" t="str">
            <v>ZP50.14</v>
          </cell>
          <cell r="D547" t="str">
            <v>6-005.0d</v>
          </cell>
          <cell r="E547" t="str">
            <v>2.700 mg bis unter 3.000 mg</v>
          </cell>
          <cell r="F547">
            <v>11942.28</v>
          </cell>
        </row>
        <row r="548">
          <cell r="C548" t="str">
            <v>ZP50.15</v>
          </cell>
          <cell r="D548" t="str">
            <v>6-005.0e</v>
          </cell>
          <cell r="E548" t="str">
            <v>3.000 mg oder mehr</v>
          </cell>
          <cell r="F548">
            <v>13221.81</v>
          </cell>
        </row>
        <row r="549">
          <cell r="C549">
            <v>0</v>
          </cell>
          <cell r="D549">
            <v>0</v>
          </cell>
          <cell r="E549" t="str">
            <v>Applikation von Medikamenten, Liste 4: Micafungin, parenteral</v>
          </cell>
          <cell r="F549">
            <v>0</v>
          </cell>
        </row>
        <row r="550">
          <cell r="C550" t="str">
            <v>ZP51.014)</v>
          </cell>
          <cell r="D550" t="str">
            <v>6-004.50</v>
          </cell>
          <cell r="E550" t="str">
            <v>75 mg bis unter 150 mg</v>
          </cell>
          <cell r="F550">
            <v>293.97000000000003</v>
          </cell>
        </row>
        <row r="551">
          <cell r="C551" t="str">
            <v>ZP51.02</v>
          </cell>
          <cell r="D551" t="str">
            <v>6-004.51</v>
          </cell>
          <cell r="E551" t="str">
            <v>150 mg bis unter 250 mg</v>
          </cell>
          <cell r="F551">
            <v>538.95000000000005</v>
          </cell>
        </row>
        <row r="552">
          <cell r="C552" t="str">
            <v>ZP51.03</v>
          </cell>
          <cell r="D552" t="str">
            <v>6-004.52</v>
          </cell>
          <cell r="E552" t="str">
            <v>250 mg bis unter 350 mg</v>
          </cell>
          <cell r="F552">
            <v>832.92</v>
          </cell>
        </row>
        <row r="553">
          <cell r="C553" t="str">
            <v>ZP51.04</v>
          </cell>
          <cell r="D553" t="str">
            <v>6-004.53</v>
          </cell>
          <cell r="E553" t="str">
            <v>350 mg bis unter 450 mg</v>
          </cell>
          <cell r="F553">
            <v>1126.8900000000001</v>
          </cell>
        </row>
        <row r="554">
          <cell r="C554" t="str">
            <v>ZP51.05</v>
          </cell>
          <cell r="D554" t="str">
            <v>6-004.54</v>
          </cell>
          <cell r="E554" t="str">
            <v>450 mg bis unter 550 mg</v>
          </cell>
          <cell r="F554">
            <v>1420.86</v>
          </cell>
        </row>
        <row r="555">
          <cell r="C555" t="str">
            <v>ZP51.06</v>
          </cell>
          <cell r="D555" t="str">
            <v>6-004.55</v>
          </cell>
          <cell r="E555" t="str">
            <v>550 mg bis unter 650 mg</v>
          </cell>
          <cell r="F555">
            <v>1714.83</v>
          </cell>
        </row>
        <row r="556">
          <cell r="C556" t="str">
            <v>ZP51.07</v>
          </cell>
          <cell r="D556" t="str">
            <v>6-004.56</v>
          </cell>
          <cell r="E556" t="str">
            <v>650 mg bis unter 750 mg</v>
          </cell>
          <cell r="F556">
            <v>2008.8</v>
          </cell>
        </row>
        <row r="557">
          <cell r="C557" t="str">
            <v>ZP51.08</v>
          </cell>
          <cell r="D557" t="str">
            <v>6-004.57</v>
          </cell>
          <cell r="E557" t="str">
            <v>750 mg bis unter 850 mg</v>
          </cell>
          <cell r="F557">
            <v>2302.77</v>
          </cell>
        </row>
        <row r="558">
          <cell r="C558" t="str">
            <v>ZP51.09</v>
          </cell>
          <cell r="D558" t="str">
            <v>6-004.58</v>
          </cell>
          <cell r="E558" t="str">
            <v>850 mg bis unter 950 mg</v>
          </cell>
          <cell r="F558">
            <v>2596.7399999999998</v>
          </cell>
        </row>
        <row r="559">
          <cell r="C559" t="str">
            <v>ZP51.10</v>
          </cell>
          <cell r="D559" t="str">
            <v>6-004.59</v>
          </cell>
          <cell r="E559" t="str">
            <v>950 mg bis unter 1.150 mg</v>
          </cell>
          <cell r="F559">
            <v>2988.7</v>
          </cell>
        </row>
        <row r="560">
          <cell r="C560" t="str">
            <v>ZP51.11</v>
          </cell>
          <cell r="D560" t="str">
            <v>6-004.5a</v>
          </cell>
          <cell r="E560" t="str">
            <v>1.150 mg bis unter 1.350 mg</v>
          </cell>
          <cell r="F560">
            <v>3576.64</v>
          </cell>
        </row>
        <row r="561">
          <cell r="C561" t="str">
            <v>ZP51.12</v>
          </cell>
          <cell r="D561" t="str">
            <v>6-004.5b</v>
          </cell>
          <cell r="E561" t="str">
            <v>1.350 mg bis unter 1.550 mg</v>
          </cell>
          <cell r="F561">
            <v>4164.58</v>
          </cell>
        </row>
        <row r="562">
          <cell r="C562" t="str">
            <v>ZP51.13</v>
          </cell>
          <cell r="D562" t="str">
            <v>6-004.5c</v>
          </cell>
          <cell r="E562" t="str">
            <v>1.550 mg bis unter 1.950 mg</v>
          </cell>
          <cell r="F562">
            <v>4948.5</v>
          </cell>
        </row>
        <row r="563">
          <cell r="C563" t="str">
            <v>ZP51.14</v>
          </cell>
          <cell r="D563" t="str">
            <v>6-004.5d</v>
          </cell>
          <cell r="E563" t="str">
            <v>1.950 mg bis unter 2.350 mg</v>
          </cell>
          <cell r="F563">
            <v>6124.38</v>
          </cell>
        </row>
        <row r="564">
          <cell r="C564" t="str">
            <v>ZP51.15</v>
          </cell>
          <cell r="D564" t="str">
            <v>6-004.5e</v>
          </cell>
          <cell r="E564" t="str">
            <v>2.350 mg bis unter 2.750 mg</v>
          </cell>
          <cell r="F564">
            <v>7300.26</v>
          </cell>
        </row>
        <row r="565">
          <cell r="C565" t="str">
            <v>ZP51.16</v>
          </cell>
          <cell r="D565" t="str">
            <v>6-004.5f</v>
          </cell>
          <cell r="E565" t="str">
            <v>2.750 mg bis unter 3.150 mg</v>
          </cell>
          <cell r="F565">
            <v>8476.14</v>
          </cell>
        </row>
        <row r="566">
          <cell r="C566" t="str">
            <v>ZP51.17</v>
          </cell>
          <cell r="D566" t="str">
            <v>6-004.5g</v>
          </cell>
          <cell r="E566" t="str">
            <v>3.150 mg bis unter 3.950 mg</v>
          </cell>
          <cell r="F566">
            <v>10043.98</v>
          </cell>
        </row>
        <row r="567">
          <cell r="C567" t="str">
            <v>ZP51.18</v>
          </cell>
          <cell r="D567" t="str">
            <v>6-004.5h</v>
          </cell>
          <cell r="E567" t="str">
            <v>3.950 mg bis unter 4.750 mg</v>
          </cell>
          <cell r="F567">
            <v>12395.74</v>
          </cell>
        </row>
        <row r="568">
          <cell r="C568" t="str">
            <v>ZP51.19</v>
          </cell>
          <cell r="D568" t="str">
            <v>6-004.5j</v>
          </cell>
          <cell r="E568" t="str">
            <v>4.750 mg bis unter 5.550 mg</v>
          </cell>
          <cell r="F568">
            <v>14747.5</v>
          </cell>
        </row>
        <row r="569">
          <cell r="C569" t="str">
            <v>ZP51.20</v>
          </cell>
          <cell r="D569" t="str">
            <v>6-004.5k</v>
          </cell>
          <cell r="E569" t="str">
            <v>5.550 mg bis unter 6.350 mg</v>
          </cell>
          <cell r="F569">
            <v>17099.259999999998</v>
          </cell>
        </row>
        <row r="570">
          <cell r="C570" t="str">
            <v>ZP51.21</v>
          </cell>
          <cell r="D570" t="str">
            <v>6-004.5m</v>
          </cell>
          <cell r="E570" t="str">
            <v>6.350 mg bis unter 7.950 mg</v>
          </cell>
          <cell r="F570">
            <v>20234.939999999999</v>
          </cell>
        </row>
        <row r="571">
          <cell r="C571" t="str">
            <v>ZP51.22</v>
          </cell>
          <cell r="D571" t="str">
            <v>6-004.5n</v>
          </cell>
          <cell r="E571" t="str">
            <v>7.950 mg bis unter 9.550 mg</v>
          </cell>
          <cell r="F571">
            <v>24938.46</v>
          </cell>
        </row>
        <row r="572">
          <cell r="C572" t="str">
            <v>ZP51.23</v>
          </cell>
          <cell r="D572" t="str">
            <v>6-004.5p</v>
          </cell>
          <cell r="E572" t="str">
            <v>9.550 mg bis unter 11.150 mg</v>
          </cell>
          <cell r="F572">
            <v>29641.98</v>
          </cell>
        </row>
        <row r="573">
          <cell r="C573" t="str">
            <v>ZP51.24</v>
          </cell>
          <cell r="D573" t="str">
            <v>6-004.5q</v>
          </cell>
          <cell r="E573" t="str">
            <v>11.150 mg bis unter 12.750 mg</v>
          </cell>
          <cell r="F573">
            <v>34345.5</v>
          </cell>
        </row>
        <row r="574">
          <cell r="C574" t="str">
            <v>ZP51.25</v>
          </cell>
          <cell r="D574" t="str">
            <v>6-004.5r</v>
          </cell>
          <cell r="E574" t="str">
            <v>12.750 mg bis unter 14.350 mg</v>
          </cell>
          <cell r="F574">
            <v>39049.019999999997</v>
          </cell>
        </row>
        <row r="575">
          <cell r="C575" t="str">
            <v>ZP51.26</v>
          </cell>
          <cell r="D575" t="str">
            <v>6-004.5s</v>
          </cell>
          <cell r="E575" t="str">
            <v>14.350 mg bis unter 15.950 mg</v>
          </cell>
          <cell r="F575">
            <v>43752.54</v>
          </cell>
        </row>
        <row r="576">
          <cell r="C576" t="str">
            <v>ZP51.27</v>
          </cell>
          <cell r="D576" t="str">
            <v>6-004.5t</v>
          </cell>
          <cell r="E576" t="str">
            <v>15.950 mg bis unter 17.550 mg</v>
          </cell>
          <cell r="F576">
            <v>48456.06</v>
          </cell>
        </row>
        <row r="577">
          <cell r="C577" t="str">
            <v>ZP51.28</v>
          </cell>
          <cell r="D577" t="str">
            <v>6-004.5u</v>
          </cell>
          <cell r="E577" t="str">
            <v>17.550 mg oder mehr</v>
          </cell>
          <cell r="F577">
            <v>53159.58</v>
          </cell>
        </row>
        <row r="578">
          <cell r="C578">
            <v>0</v>
          </cell>
          <cell r="D578">
            <v>0</v>
          </cell>
          <cell r="E578" t="str">
            <v>Applikation von Medikamenten, Liste 2: Topotecan, parenteral</v>
          </cell>
          <cell r="F578">
            <v>0</v>
          </cell>
        </row>
        <row r="579">
          <cell r="C579" t="str">
            <v>ZP53.01</v>
          </cell>
          <cell r="D579" t="str">
            <v>6-002.4c</v>
          </cell>
          <cell r="E579" t="str">
            <v>30,0 mg bis unter 40,0 mg</v>
          </cell>
          <cell r="F579">
            <v>83.08</v>
          </cell>
        </row>
        <row r="580">
          <cell r="C580" t="str">
            <v>ZP53.02</v>
          </cell>
          <cell r="D580" t="str">
            <v>6-002.4d</v>
          </cell>
          <cell r="E580" t="str">
            <v>40,0 mg bis unter 50,0 mg</v>
          </cell>
          <cell r="F580">
            <v>108</v>
          </cell>
        </row>
        <row r="581">
          <cell r="C581" t="str">
            <v>ZP53.03</v>
          </cell>
          <cell r="D581" t="str">
            <v>6-002.4e</v>
          </cell>
          <cell r="E581" t="str">
            <v>50,0 mg bis unter 60,0 mg</v>
          </cell>
          <cell r="F581">
            <v>132.93</v>
          </cell>
        </row>
        <row r="582">
          <cell r="C582" t="str">
            <v>ZP53.04</v>
          </cell>
          <cell r="D582" t="str">
            <v>6-002.4f</v>
          </cell>
          <cell r="E582" t="str">
            <v>60,0 mg bis unter 70,0 mg</v>
          </cell>
          <cell r="F582">
            <v>157.85</v>
          </cell>
        </row>
        <row r="583">
          <cell r="C583" t="str">
            <v>ZP53.05</v>
          </cell>
          <cell r="D583" t="str">
            <v>6-002.4g</v>
          </cell>
          <cell r="E583" t="str">
            <v>70,0 mg oder mehr</v>
          </cell>
          <cell r="F583">
            <v>182.78</v>
          </cell>
        </row>
        <row r="584">
          <cell r="C584">
            <v>0</v>
          </cell>
          <cell r="D584">
            <v>0</v>
          </cell>
          <cell r="E584" t="str">
            <v>Applikation von Medikamenten, Liste 5: Vinflunin, parenteral</v>
          </cell>
          <cell r="F584">
            <v>0</v>
          </cell>
        </row>
        <row r="585">
          <cell r="C585" t="str">
            <v>ZP54.01</v>
          </cell>
          <cell r="D585" t="str">
            <v>6-005.b0</v>
          </cell>
          <cell r="E585" t="str">
            <v>100 mg bis unter 200 mg</v>
          </cell>
          <cell r="F585">
            <v>772.51</v>
          </cell>
        </row>
        <row r="586">
          <cell r="C586" t="str">
            <v>ZP54.02</v>
          </cell>
          <cell r="D586" t="str">
            <v>6-005.b1</v>
          </cell>
          <cell r="E586" t="str">
            <v>200 mg bis unter 300 mg</v>
          </cell>
          <cell r="F586">
            <v>1351.89</v>
          </cell>
        </row>
        <row r="587">
          <cell r="C587" t="str">
            <v>ZP54.03</v>
          </cell>
          <cell r="D587" t="str">
            <v>6-005.b2</v>
          </cell>
          <cell r="E587" t="str">
            <v>300 mg bis unter 400 mg</v>
          </cell>
          <cell r="F587">
            <v>1931.27</v>
          </cell>
        </row>
        <row r="588">
          <cell r="C588" t="str">
            <v>ZP54.04</v>
          </cell>
          <cell r="D588" t="str">
            <v>6-005.b3</v>
          </cell>
          <cell r="E588" t="str">
            <v>400 mg bis unter 500 mg</v>
          </cell>
          <cell r="F588">
            <v>2510.65</v>
          </cell>
        </row>
        <row r="589">
          <cell r="C589" t="str">
            <v>ZP54.05</v>
          </cell>
          <cell r="D589" t="str">
            <v>6-005.b4</v>
          </cell>
          <cell r="E589" t="str">
            <v>500 mg bis unter 600 mg</v>
          </cell>
          <cell r="F589">
            <v>3090.03</v>
          </cell>
        </row>
        <row r="590">
          <cell r="C590" t="str">
            <v>ZP54.06</v>
          </cell>
          <cell r="D590" t="str">
            <v>6-005.b5</v>
          </cell>
          <cell r="E590" t="str">
            <v>600 mg bis unter 700 mg</v>
          </cell>
          <cell r="F590">
            <v>3669.41</v>
          </cell>
        </row>
        <row r="591">
          <cell r="C591" t="str">
            <v>ZP54.07</v>
          </cell>
          <cell r="D591" t="str">
            <v>6-005.b6</v>
          </cell>
          <cell r="E591" t="str">
            <v>700 mg bis unter 800 mg</v>
          </cell>
          <cell r="F591">
            <v>4248.79</v>
          </cell>
        </row>
        <row r="592">
          <cell r="C592" t="str">
            <v>ZP54.08</v>
          </cell>
          <cell r="D592" t="str">
            <v>6-005.b7</v>
          </cell>
          <cell r="E592" t="str">
            <v>800 mg bis unter 900 mg</v>
          </cell>
          <cell r="F592">
            <v>4828.17</v>
          </cell>
        </row>
        <row r="593">
          <cell r="C593" t="str">
            <v>ZP54.09</v>
          </cell>
          <cell r="D593" t="str">
            <v>6-005.b8</v>
          </cell>
          <cell r="E593" t="str">
            <v>900 mg bis unter 1.000 mg</v>
          </cell>
          <cell r="F593">
            <v>5407.55</v>
          </cell>
        </row>
        <row r="594">
          <cell r="C594" t="str">
            <v>ZP54.10</v>
          </cell>
          <cell r="D594" t="str">
            <v>6-005.b9</v>
          </cell>
          <cell r="E594" t="str">
            <v>1.000 mg bis unter 1.200 mg</v>
          </cell>
          <cell r="F594">
            <v>6180.05</v>
          </cell>
        </row>
        <row r="595">
          <cell r="C595" t="str">
            <v>ZP54.11</v>
          </cell>
          <cell r="D595" t="str">
            <v>6-005.ba</v>
          </cell>
          <cell r="E595" t="str">
            <v>1.200 mg bis unter 1.400 mg</v>
          </cell>
          <cell r="F595">
            <v>7338.81</v>
          </cell>
        </row>
        <row r="596">
          <cell r="C596" t="str">
            <v>ZP54.12</v>
          </cell>
          <cell r="D596" t="str">
            <v>6-005.bb</v>
          </cell>
          <cell r="E596" t="str">
            <v>1.400 mg bis unter 1.600 mg</v>
          </cell>
          <cell r="F596">
            <v>8497.57</v>
          </cell>
        </row>
        <row r="597">
          <cell r="C597" t="str">
            <v>ZP54.13</v>
          </cell>
          <cell r="D597" t="str">
            <v>6-005.bc</v>
          </cell>
          <cell r="E597" t="str">
            <v>1.600 mg bis unter 1.800 mg</v>
          </cell>
          <cell r="F597">
            <v>9656.33</v>
          </cell>
        </row>
        <row r="598">
          <cell r="C598" t="str">
            <v>ZP54.14</v>
          </cell>
          <cell r="D598" t="str">
            <v>6-005.bd</v>
          </cell>
          <cell r="E598" t="str">
            <v>1.800 mg bis unter 2.000 mg</v>
          </cell>
          <cell r="F598">
            <v>10815.09</v>
          </cell>
        </row>
        <row r="599">
          <cell r="C599" t="str">
            <v>ZP54.15</v>
          </cell>
          <cell r="D599" t="str">
            <v>6-005.be</v>
          </cell>
          <cell r="E599" t="str">
            <v>2.000 mg bis unter 2.200 mg</v>
          </cell>
          <cell r="F599">
            <v>11973.85</v>
          </cell>
        </row>
        <row r="600">
          <cell r="C600" t="str">
            <v>ZP54.16</v>
          </cell>
          <cell r="D600" t="str">
            <v>6-005.bf</v>
          </cell>
          <cell r="E600" t="str">
            <v>2.200 mg bis unter 2.400 mg</v>
          </cell>
          <cell r="F600">
            <v>13132.61</v>
          </cell>
        </row>
        <row r="601">
          <cell r="C601" t="str">
            <v>ZP54.17</v>
          </cell>
          <cell r="D601" t="str">
            <v>6-005.bg</v>
          </cell>
          <cell r="E601" t="str">
            <v>2.400 mg bis unter 2.600 mg</v>
          </cell>
          <cell r="F601">
            <v>14291.37</v>
          </cell>
        </row>
        <row r="602">
          <cell r="C602" t="str">
            <v>ZP54.18</v>
          </cell>
          <cell r="D602" t="str">
            <v>6-005.bh</v>
          </cell>
          <cell r="E602" t="str">
            <v>2.600 mg bis unter 2.800 mg</v>
          </cell>
          <cell r="F602">
            <v>15450.13</v>
          </cell>
        </row>
        <row r="603">
          <cell r="C603" t="str">
            <v>ZP54.19</v>
          </cell>
          <cell r="D603" t="str">
            <v>6-005.bj</v>
          </cell>
          <cell r="E603" t="str">
            <v>2.800 mg oder mehr</v>
          </cell>
          <cell r="F603">
            <v>16608.89</v>
          </cell>
        </row>
        <row r="604">
          <cell r="C604">
            <v>0</v>
          </cell>
          <cell r="D604">
            <v>0</v>
          </cell>
          <cell r="E604" t="str">
            <v>Applikation von Medikamenten, Liste 3: Clofarabin, parenteral</v>
          </cell>
          <cell r="F604">
            <v>0</v>
          </cell>
        </row>
        <row r="605">
          <cell r="C605" t="str">
            <v>ZP55.012)</v>
          </cell>
          <cell r="D605" t="str">
            <v>6-003.j0</v>
          </cell>
          <cell r="E605" t="str">
            <v>10 mg bis unter 20 mg</v>
          </cell>
          <cell r="F605">
            <v>1300.42</v>
          </cell>
        </row>
        <row r="606">
          <cell r="C606" t="str">
            <v>ZP55.02</v>
          </cell>
          <cell r="D606" t="str">
            <v>6-003.j1</v>
          </cell>
          <cell r="E606" t="str">
            <v>20 mg bis unter 30 mg</v>
          </cell>
          <cell r="F606">
            <v>2275.73</v>
          </cell>
        </row>
        <row r="607">
          <cell r="C607" t="str">
            <v>ZP55.03</v>
          </cell>
          <cell r="D607" t="str">
            <v>6-003.j2</v>
          </cell>
          <cell r="E607" t="str">
            <v>30 mg bis unter 40 mg</v>
          </cell>
          <cell r="F607">
            <v>3251.04</v>
          </cell>
        </row>
        <row r="608">
          <cell r="C608" t="str">
            <v>ZP55.04</v>
          </cell>
          <cell r="D608" t="str">
            <v>6-003.j3</v>
          </cell>
          <cell r="E608" t="str">
            <v>40 mg bis unter 50 mg</v>
          </cell>
          <cell r="F608">
            <v>4226.3599999999997</v>
          </cell>
        </row>
        <row r="609">
          <cell r="C609" t="str">
            <v>ZP55.05</v>
          </cell>
          <cell r="D609" t="str">
            <v>6-003.j4</v>
          </cell>
          <cell r="E609" t="str">
            <v>50 mg bis unter 60 mg</v>
          </cell>
          <cell r="F609">
            <v>5201.67</v>
          </cell>
        </row>
        <row r="610">
          <cell r="C610" t="str">
            <v>ZP55.06</v>
          </cell>
          <cell r="D610" t="str">
            <v>6-003.j5</v>
          </cell>
          <cell r="E610" t="str">
            <v>60 mg bis unter 70 mg</v>
          </cell>
          <cell r="F610">
            <v>6176.98</v>
          </cell>
        </row>
        <row r="611">
          <cell r="C611" t="str">
            <v>ZP55.07</v>
          </cell>
          <cell r="D611" t="str">
            <v>6-003.j6</v>
          </cell>
          <cell r="E611" t="str">
            <v>70 mg bis unter 80 mg</v>
          </cell>
          <cell r="F611">
            <v>7152.3</v>
          </cell>
        </row>
        <row r="612">
          <cell r="C612" t="str">
            <v>ZP55.08</v>
          </cell>
          <cell r="D612" t="str">
            <v>6-003.j7</v>
          </cell>
          <cell r="E612" t="str">
            <v>80 mg bis unter 100 mg</v>
          </cell>
          <cell r="F612">
            <v>8452.7099999999991</v>
          </cell>
        </row>
        <row r="613">
          <cell r="C613" t="str">
            <v>ZP55.09</v>
          </cell>
          <cell r="D613" t="str">
            <v>6-003.j8</v>
          </cell>
          <cell r="E613" t="str">
            <v>100 mg bis unter 120 mg</v>
          </cell>
          <cell r="F613">
            <v>10403.34</v>
          </cell>
        </row>
        <row r="614">
          <cell r="C614" t="str">
            <v>ZP55.10</v>
          </cell>
          <cell r="D614" t="str">
            <v>6-003.j9</v>
          </cell>
          <cell r="E614" t="str">
            <v>120 mg bis unter 140 mg</v>
          </cell>
          <cell r="F614">
            <v>12353.96</v>
          </cell>
        </row>
        <row r="615">
          <cell r="C615" t="str">
            <v>ZP55.11</v>
          </cell>
          <cell r="D615" t="str">
            <v>6-003.ja</v>
          </cell>
          <cell r="E615" t="str">
            <v>140 mg bis unter 160 mg</v>
          </cell>
          <cell r="F615">
            <v>14304.59</v>
          </cell>
        </row>
        <row r="616">
          <cell r="C616" t="str">
            <v>ZP55.12</v>
          </cell>
          <cell r="D616" t="str">
            <v>6-003.jb</v>
          </cell>
          <cell r="E616" t="str">
            <v>160 mg bis unter 180 mg</v>
          </cell>
          <cell r="F616">
            <v>16255.22</v>
          </cell>
        </row>
        <row r="617">
          <cell r="C617" t="str">
            <v>ZP55.13</v>
          </cell>
          <cell r="D617" t="str">
            <v>6-003.jc</v>
          </cell>
          <cell r="E617" t="str">
            <v>180 mg bis unter 200 mg</v>
          </cell>
          <cell r="F617">
            <v>18205.84</v>
          </cell>
        </row>
        <row r="618">
          <cell r="C618" t="str">
            <v>ZP55.14</v>
          </cell>
          <cell r="D618" t="str">
            <v>6-003.jd</v>
          </cell>
          <cell r="E618" t="str">
            <v>200 mg bis unter 220 mg</v>
          </cell>
          <cell r="F618">
            <v>20156.47</v>
          </cell>
        </row>
        <row r="619">
          <cell r="C619" t="str">
            <v>ZP55.15</v>
          </cell>
          <cell r="D619" t="str">
            <v>6-003.je</v>
          </cell>
          <cell r="E619" t="str">
            <v>220 mg bis unter 240 mg</v>
          </cell>
          <cell r="F619">
            <v>22107.09</v>
          </cell>
        </row>
        <row r="620">
          <cell r="C620" t="str">
            <v>ZP55.16</v>
          </cell>
          <cell r="D620" t="str">
            <v>6-003.jf</v>
          </cell>
          <cell r="E620" t="str">
            <v>240 mg bis unter 260 mg</v>
          </cell>
          <cell r="F620">
            <v>24057.72</v>
          </cell>
        </row>
        <row r="621">
          <cell r="C621" t="str">
            <v>ZP55.17</v>
          </cell>
          <cell r="D621" t="str">
            <v>6-003.jg</v>
          </cell>
          <cell r="E621" t="str">
            <v>260 mg bis unter 280 mg</v>
          </cell>
          <cell r="F621">
            <v>26008.35</v>
          </cell>
        </row>
        <row r="622">
          <cell r="C622" t="str">
            <v>ZP55.18</v>
          </cell>
          <cell r="D622" t="str">
            <v>6-003.jh</v>
          </cell>
          <cell r="E622" t="str">
            <v>280 mg bis unter 320 mg</v>
          </cell>
          <cell r="F622">
            <v>28609.18</v>
          </cell>
        </row>
        <row r="623">
          <cell r="C623" t="str">
            <v>ZP55.19</v>
          </cell>
          <cell r="D623" t="str">
            <v>6-003.jj</v>
          </cell>
          <cell r="E623" t="str">
            <v>320 mg bis unter 360 mg</v>
          </cell>
          <cell r="F623">
            <v>32510.43</v>
          </cell>
        </row>
        <row r="624">
          <cell r="C624" t="str">
            <v>ZP55.20</v>
          </cell>
          <cell r="D624" t="str">
            <v>6-003.jk</v>
          </cell>
          <cell r="E624" t="str">
            <v>360 mg bis unter 440 mg</v>
          </cell>
          <cell r="F624">
            <v>37712.1</v>
          </cell>
        </row>
        <row r="625">
          <cell r="C625" t="str">
            <v>ZP55.21</v>
          </cell>
          <cell r="D625" t="str">
            <v>6-003.jm</v>
          </cell>
          <cell r="E625" t="str">
            <v>440 mg bis unter 520 mg</v>
          </cell>
          <cell r="F625">
            <v>45514.61</v>
          </cell>
        </row>
        <row r="626">
          <cell r="C626" t="str">
            <v>ZP55.22</v>
          </cell>
          <cell r="D626" t="str">
            <v>6-003.jn</v>
          </cell>
          <cell r="E626" t="str">
            <v>520 mg bis unter 600 mg</v>
          </cell>
          <cell r="F626">
            <v>53317.11</v>
          </cell>
        </row>
        <row r="627">
          <cell r="C627" t="str">
            <v>ZP55.23</v>
          </cell>
          <cell r="D627" t="str">
            <v>6-003.jp</v>
          </cell>
          <cell r="E627" t="str">
            <v>600 mg bis unter 760 mg</v>
          </cell>
          <cell r="F627">
            <v>63720.45</v>
          </cell>
        </row>
        <row r="628">
          <cell r="C628" t="str">
            <v>ZP55.24</v>
          </cell>
          <cell r="D628" t="str">
            <v>6-003.jq</v>
          </cell>
          <cell r="E628" t="str">
            <v>760 mg bis unter 920 mg</v>
          </cell>
          <cell r="F628">
            <v>79325.460000000006</v>
          </cell>
        </row>
        <row r="629">
          <cell r="C629" t="str">
            <v>ZP55.25</v>
          </cell>
          <cell r="D629" t="str">
            <v>6-003.jr</v>
          </cell>
          <cell r="E629" t="str">
            <v>920 mg bis unter 1.080 mg</v>
          </cell>
          <cell r="F629">
            <v>94930.47</v>
          </cell>
        </row>
        <row r="630">
          <cell r="C630" t="str">
            <v>ZP55.26</v>
          </cell>
          <cell r="D630" t="str">
            <v>6-003.js</v>
          </cell>
          <cell r="E630" t="str">
            <v>1.080 mg bis unter 1.320 mg</v>
          </cell>
          <cell r="F630">
            <v>113136.31</v>
          </cell>
        </row>
        <row r="631">
          <cell r="C631" t="str">
            <v>ZP55.27</v>
          </cell>
          <cell r="D631" t="str">
            <v>6-003.jt</v>
          </cell>
          <cell r="E631" t="str">
            <v>1.320 mg bis unter 1.560 mg</v>
          </cell>
          <cell r="F631">
            <v>136543.82</v>
          </cell>
        </row>
        <row r="632">
          <cell r="C632" t="str">
            <v>ZP55.28</v>
          </cell>
          <cell r="D632" t="str">
            <v>6-003.ju</v>
          </cell>
          <cell r="E632" t="str">
            <v>1.560 mg bis unter 1.800 mg</v>
          </cell>
          <cell r="F632">
            <v>159951.32999999999</v>
          </cell>
        </row>
        <row r="633">
          <cell r="C633" t="str">
            <v>ZP55.29</v>
          </cell>
          <cell r="D633" t="str">
            <v>6-003.jv</v>
          </cell>
          <cell r="E633" t="str">
            <v>1.800 mg oder mehr</v>
          </cell>
          <cell r="F633">
            <v>183358.84</v>
          </cell>
        </row>
        <row r="634">
          <cell r="C634">
            <v>0</v>
          </cell>
          <cell r="D634">
            <v>0</v>
          </cell>
          <cell r="E634" t="str">
            <v>Applikation von Medikamenten, Liste 5: Plerixafor, parenteral</v>
          </cell>
          <cell r="F634">
            <v>0</v>
          </cell>
        </row>
        <row r="635">
          <cell r="C635" t="str">
            <v>ZP56.01</v>
          </cell>
          <cell r="D635" t="str">
            <v>6-005.e0</v>
          </cell>
          <cell r="E635" t="str">
            <v>2,5 mg bis unter 5,0 mg</v>
          </cell>
          <cell r="F635">
            <v>957.67</v>
          </cell>
        </row>
        <row r="636">
          <cell r="C636" t="str">
            <v>ZP56.02</v>
          </cell>
          <cell r="D636" t="str">
            <v>6-005.e1</v>
          </cell>
          <cell r="E636" t="str">
            <v>5,0 mg bis unter 10,0 mg</v>
          </cell>
          <cell r="F636">
            <v>1915.34</v>
          </cell>
        </row>
        <row r="637">
          <cell r="C637" t="str">
            <v>ZP56.03</v>
          </cell>
          <cell r="D637" t="str">
            <v>6-005.e2</v>
          </cell>
          <cell r="E637" t="str">
            <v>10,0 mg bis unter 15,0 mg</v>
          </cell>
          <cell r="F637">
            <v>3351.85</v>
          </cell>
        </row>
        <row r="638">
          <cell r="C638" t="str">
            <v>ZP56.04</v>
          </cell>
          <cell r="D638" t="str">
            <v>6-005.e3</v>
          </cell>
          <cell r="E638" t="str">
            <v>15,0 mg bis unter 20,0 mg</v>
          </cell>
          <cell r="F638">
            <v>4788.3599999999997</v>
          </cell>
        </row>
        <row r="639">
          <cell r="C639" t="str">
            <v>ZP56.05</v>
          </cell>
          <cell r="D639" t="str">
            <v>6-005.e4</v>
          </cell>
          <cell r="E639" t="str">
            <v>20,0 mg bis unter 25,0 mg</v>
          </cell>
          <cell r="F639">
            <v>6224.86</v>
          </cell>
        </row>
        <row r="640">
          <cell r="C640" t="str">
            <v>ZP56.06</v>
          </cell>
          <cell r="D640" t="str">
            <v>6-005.e5</v>
          </cell>
          <cell r="E640" t="str">
            <v>25,0 mg bis unter 30,0 mg</v>
          </cell>
          <cell r="F640">
            <v>7661.37</v>
          </cell>
        </row>
        <row r="641">
          <cell r="C641" t="str">
            <v>ZP56.07</v>
          </cell>
          <cell r="D641" t="str">
            <v>6-005.e6</v>
          </cell>
          <cell r="E641" t="str">
            <v>30,0 mg bis unter 35,0 mg</v>
          </cell>
          <cell r="F641">
            <v>9097.8799999999992</v>
          </cell>
        </row>
        <row r="642">
          <cell r="C642" t="str">
            <v>ZP56.08</v>
          </cell>
          <cell r="D642" t="str">
            <v>6-005.e7</v>
          </cell>
          <cell r="E642" t="str">
            <v>35,0 mg bis unter 40,0 mg</v>
          </cell>
          <cell r="F642">
            <v>10534.38</v>
          </cell>
        </row>
        <row r="643">
          <cell r="C643" t="str">
            <v>ZP56.09</v>
          </cell>
          <cell r="D643" t="str">
            <v>6-005.e8</v>
          </cell>
          <cell r="E643" t="str">
            <v>40,0 mg bis unter 45,0 mg</v>
          </cell>
          <cell r="F643">
            <v>11970.89</v>
          </cell>
        </row>
        <row r="644">
          <cell r="C644" t="str">
            <v>ZP56.10</v>
          </cell>
          <cell r="D644" t="str">
            <v>6-005.e9</v>
          </cell>
          <cell r="E644" t="str">
            <v>45,0 mg bis unter 50,0 mg</v>
          </cell>
          <cell r="F644">
            <v>13407.4</v>
          </cell>
        </row>
        <row r="645">
          <cell r="C645" t="str">
            <v>ZP56.11</v>
          </cell>
          <cell r="D645" t="str">
            <v>6-005.ea</v>
          </cell>
          <cell r="E645" t="str">
            <v>50,0 mg bis unter 60,0 mg</v>
          </cell>
          <cell r="F645">
            <v>15322.74</v>
          </cell>
        </row>
        <row r="646">
          <cell r="C646" t="str">
            <v>ZP56.12</v>
          </cell>
          <cell r="D646" t="str">
            <v>6-005.eb</v>
          </cell>
          <cell r="E646" t="str">
            <v>60,0 mg bis unter 70,0 mg</v>
          </cell>
          <cell r="F646">
            <v>18195.759999999998</v>
          </cell>
        </row>
        <row r="647">
          <cell r="C647" t="str">
            <v>ZP56.13</v>
          </cell>
          <cell r="D647" t="str">
            <v>6-005.ec</v>
          </cell>
          <cell r="E647" t="str">
            <v>70,0 mg bis unter 80,0 mg</v>
          </cell>
          <cell r="F647">
            <v>21068.77</v>
          </cell>
        </row>
        <row r="648">
          <cell r="C648" t="str">
            <v>ZP56.14</v>
          </cell>
          <cell r="D648" t="str">
            <v>6-005.ed</v>
          </cell>
          <cell r="E648" t="str">
            <v>80,0 mg bis unter 100,0 mg</v>
          </cell>
          <cell r="F648">
            <v>24899.45</v>
          </cell>
        </row>
        <row r="649">
          <cell r="C649" t="str">
            <v>ZP56.15</v>
          </cell>
          <cell r="D649" t="str">
            <v>6-005.ee</v>
          </cell>
          <cell r="E649" t="str">
            <v>100,0 mg bis unter 120,0 mg</v>
          </cell>
          <cell r="F649">
            <v>30645.48</v>
          </cell>
        </row>
        <row r="650">
          <cell r="C650" t="str">
            <v>ZP56.16</v>
          </cell>
          <cell r="D650" t="str">
            <v>6-005.ef</v>
          </cell>
          <cell r="E650" t="str">
            <v>120,0 mg bis unter 140,0 mg</v>
          </cell>
          <cell r="F650">
            <v>36391.51</v>
          </cell>
        </row>
        <row r="651">
          <cell r="C651" t="str">
            <v>ZP56.17</v>
          </cell>
          <cell r="D651" t="str">
            <v>6-005.eg</v>
          </cell>
          <cell r="E651" t="str">
            <v>140,0 mg bis unter 160,0 mg</v>
          </cell>
          <cell r="F651">
            <v>42137.54</v>
          </cell>
        </row>
        <row r="652">
          <cell r="C652" t="str">
            <v>ZP56.18</v>
          </cell>
          <cell r="D652" t="str">
            <v>6-005.eh</v>
          </cell>
          <cell r="E652" t="str">
            <v>160,0 mg bis unter 180,0 mg</v>
          </cell>
          <cell r="F652">
            <v>47883.57</v>
          </cell>
        </row>
        <row r="653">
          <cell r="C653" t="str">
            <v>ZP56.19</v>
          </cell>
          <cell r="D653" t="str">
            <v>6-005.ej</v>
          </cell>
          <cell r="E653" t="str">
            <v>180,0 mg bis unter 200,0 mg</v>
          </cell>
          <cell r="F653">
            <v>53629.59</v>
          </cell>
        </row>
        <row r="654">
          <cell r="C654" t="str">
            <v>ZP56.20</v>
          </cell>
          <cell r="D654" t="str">
            <v>6-005.ek</v>
          </cell>
          <cell r="E654" t="str">
            <v>200,0 mg bis unter 220,0 mg</v>
          </cell>
          <cell r="F654">
            <v>59375.62</v>
          </cell>
        </row>
        <row r="655">
          <cell r="C655" t="str">
            <v>ZP56.21</v>
          </cell>
          <cell r="D655" t="str">
            <v>6-005.em</v>
          </cell>
          <cell r="E655" t="str">
            <v>220,0 mg bis unter 240,0 mg</v>
          </cell>
          <cell r="F655">
            <v>65121.65</v>
          </cell>
        </row>
        <row r="656">
          <cell r="C656" t="str">
            <v>ZP56.22</v>
          </cell>
          <cell r="D656" t="str">
            <v>6-005.en</v>
          </cell>
          <cell r="E656" t="str">
            <v>240,0 mg oder mehr</v>
          </cell>
          <cell r="F656">
            <v>70867.679999999993</v>
          </cell>
        </row>
        <row r="657">
          <cell r="C657">
            <v>0</v>
          </cell>
          <cell r="D657">
            <v>0</v>
          </cell>
          <cell r="E657" t="str">
            <v>Applikation von Medikamenten, Liste 5: Romiplostim, parenteral</v>
          </cell>
          <cell r="F657">
            <v>0</v>
          </cell>
        </row>
        <row r="658">
          <cell r="C658" t="str">
            <v>ZP57.014)</v>
          </cell>
          <cell r="D658" t="str">
            <v>6-005.90</v>
          </cell>
          <cell r="E658" t="str">
            <v>100 µg bis unter 200 µg</v>
          </cell>
          <cell r="F658">
            <v>372.67</v>
          </cell>
        </row>
        <row r="659">
          <cell r="C659" t="str">
            <v>ZP57.02</v>
          </cell>
          <cell r="D659" t="str">
            <v>6-005.91</v>
          </cell>
          <cell r="E659" t="str">
            <v>200 µg bis unter 300 µg</v>
          </cell>
          <cell r="F659">
            <v>652.16999999999996</v>
          </cell>
        </row>
        <row r="660">
          <cell r="C660" t="str">
            <v>ZP57.03</v>
          </cell>
          <cell r="D660" t="str">
            <v>6-005.92</v>
          </cell>
          <cell r="E660" t="str">
            <v>300 µg bis unter 400 µg</v>
          </cell>
          <cell r="F660">
            <v>931.67</v>
          </cell>
        </row>
        <row r="661">
          <cell r="C661" t="str">
            <v>ZP57.04</v>
          </cell>
          <cell r="D661" t="str">
            <v>6-005.93</v>
          </cell>
          <cell r="E661" t="str">
            <v>400 µg bis unter 500 µg</v>
          </cell>
          <cell r="F661">
            <v>1211.17</v>
          </cell>
        </row>
        <row r="662">
          <cell r="C662" t="str">
            <v>ZP57.05</v>
          </cell>
          <cell r="D662" t="str">
            <v>6-005.94</v>
          </cell>
          <cell r="E662" t="str">
            <v>500 µg bis unter 600 µg</v>
          </cell>
          <cell r="F662">
            <v>1427.07</v>
          </cell>
        </row>
        <row r="663">
          <cell r="C663" t="str">
            <v>ZP57.06</v>
          </cell>
          <cell r="D663" t="str">
            <v>6-005.95</v>
          </cell>
          <cell r="E663" t="str">
            <v>600 µg bis unter 700 µg</v>
          </cell>
          <cell r="F663">
            <v>1770.17</v>
          </cell>
        </row>
        <row r="664">
          <cell r="C664" t="str">
            <v>ZP57.07</v>
          </cell>
          <cell r="D664" t="str">
            <v>6-005.96</v>
          </cell>
          <cell r="E664" t="str">
            <v>700 µg bis unter 800 µg</v>
          </cell>
          <cell r="F664">
            <v>2049.67</v>
          </cell>
        </row>
        <row r="665">
          <cell r="C665" t="str">
            <v>ZP57.08</v>
          </cell>
          <cell r="D665" t="str">
            <v>6-005.97</v>
          </cell>
          <cell r="E665" t="str">
            <v>800 µg bis unter 900 µg</v>
          </cell>
          <cell r="F665">
            <v>2329.17</v>
          </cell>
        </row>
        <row r="666">
          <cell r="C666" t="str">
            <v>ZP57.09</v>
          </cell>
          <cell r="D666" t="str">
            <v>6-005.98</v>
          </cell>
          <cell r="E666" t="str">
            <v>900 µg bis unter 1.000 µg</v>
          </cell>
          <cell r="F666">
            <v>2608.67</v>
          </cell>
        </row>
        <row r="667">
          <cell r="C667" t="str">
            <v>ZP57.10</v>
          </cell>
          <cell r="D667" t="str">
            <v>6-005.99</v>
          </cell>
          <cell r="E667" t="str">
            <v>1.000 µg bis unter 1.200 µg</v>
          </cell>
          <cell r="F667">
            <v>2928.88</v>
          </cell>
        </row>
        <row r="668">
          <cell r="C668" t="str">
            <v>ZP57.11</v>
          </cell>
          <cell r="D668" t="str">
            <v>6-005.9a</v>
          </cell>
          <cell r="E668" t="str">
            <v>1.200 µg bis unter 1.400 µg</v>
          </cell>
          <cell r="F668">
            <v>3540.33</v>
          </cell>
        </row>
        <row r="669">
          <cell r="C669" t="str">
            <v>ZP57.12</v>
          </cell>
          <cell r="D669" t="str">
            <v>6-005.9b</v>
          </cell>
          <cell r="E669" t="str">
            <v>1.400 µg bis unter 1.600 µg</v>
          </cell>
          <cell r="F669">
            <v>4099.33</v>
          </cell>
        </row>
        <row r="670">
          <cell r="C670" t="str">
            <v>ZP57.13</v>
          </cell>
          <cell r="D670" t="str">
            <v>6-005.9c</v>
          </cell>
          <cell r="E670" t="str">
            <v>1.600 µg bis unter 1.800 µg</v>
          </cell>
          <cell r="F670">
            <v>4658.33</v>
          </cell>
        </row>
        <row r="671">
          <cell r="C671" t="str">
            <v>ZP57.14</v>
          </cell>
          <cell r="D671" t="str">
            <v>6-005.9d</v>
          </cell>
          <cell r="E671" t="str">
            <v>1.800 µg bis unter 2.000 µg</v>
          </cell>
          <cell r="F671">
            <v>5217.33</v>
          </cell>
        </row>
        <row r="672">
          <cell r="C672" t="str">
            <v>ZP57.15</v>
          </cell>
          <cell r="D672" t="str">
            <v>6-005.9e</v>
          </cell>
          <cell r="E672" t="str">
            <v>2.000 µg bis unter 2.400 µg</v>
          </cell>
          <cell r="F672">
            <v>5962.67</v>
          </cell>
        </row>
        <row r="673">
          <cell r="C673" t="str">
            <v>ZP57.16</v>
          </cell>
          <cell r="D673" t="str">
            <v>6-005.9f</v>
          </cell>
          <cell r="E673" t="str">
            <v>2.400 µg bis unter 2.800 µg</v>
          </cell>
          <cell r="F673">
            <v>7080.67</v>
          </cell>
        </row>
        <row r="674">
          <cell r="C674" t="str">
            <v>ZP57.17</v>
          </cell>
          <cell r="D674" t="str">
            <v>6-005.9g</v>
          </cell>
          <cell r="E674" t="str">
            <v>2.800 µg bis unter 3.200 µg</v>
          </cell>
          <cell r="F674">
            <v>8198.67</v>
          </cell>
        </row>
        <row r="675">
          <cell r="C675" t="str">
            <v>ZP57.18</v>
          </cell>
          <cell r="D675" t="str">
            <v>6-005.9h</v>
          </cell>
          <cell r="E675" t="str">
            <v>3.200 µg bis unter 3.600 µg</v>
          </cell>
          <cell r="F675">
            <v>9316.67</v>
          </cell>
        </row>
        <row r="676">
          <cell r="C676" t="str">
            <v>ZP57.19</v>
          </cell>
          <cell r="D676" t="str">
            <v>6-005.9j</v>
          </cell>
          <cell r="E676" t="str">
            <v>3.600 µg bis unter 4.000 µg</v>
          </cell>
          <cell r="F676">
            <v>10434.67</v>
          </cell>
        </row>
        <row r="677">
          <cell r="C677" t="str">
            <v>ZP57.20</v>
          </cell>
          <cell r="D677" t="str">
            <v>6-005.9k</v>
          </cell>
          <cell r="E677" t="str">
            <v>4.000 µg bis unter 4.400 µg</v>
          </cell>
          <cell r="F677">
            <v>11552.67</v>
          </cell>
        </row>
        <row r="678">
          <cell r="C678" t="str">
            <v>ZP57.21</v>
          </cell>
          <cell r="D678" t="str">
            <v>6-005.9m</v>
          </cell>
          <cell r="E678" t="str">
            <v>4.400 µg bis unter 4.800 µg</v>
          </cell>
          <cell r="F678">
            <v>12670.67</v>
          </cell>
        </row>
        <row r="679">
          <cell r="C679" t="str">
            <v>ZP57.22</v>
          </cell>
          <cell r="D679" t="str">
            <v>6-005.9n</v>
          </cell>
          <cell r="E679" t="str">
            <v>4.800 µg bis unter 5.200 µg</v>
          </cell>
          <cell r="F679">
            <v>13788.67</v>
          </cell>
        </row>
        <row r="680">
          <cell r="C680" t="str">
            <v>ZP57.23</v>
          </cell>
          <cell r="D680" t="str">
            <v>6-005.9p</v>
          </cell>
          <cell r="E680" t="str">
            <v>5.200 µg bis unter 5.600 µg</v>
          </cell>
          <cell r="F680">
            <v>14906.67</v>
          </cell>
        </row>
        <row r="681">
          <cell r="C681" t="str">
            <v>ZP57.24</v>
          </cell>
          <cell r="D681" t="str">
            <v>6-005.9q</v>
          </cell>
          <cell r="E681" t="str">
            <v>5.600 µg oder mehr</v>
          </cell>
          <cell r="F681">
            <v>16024.67</v>
          </cell>
        </row>
        <row r="682">
          <cell r="C682">
            <v>0</v>
          </cell>
          <cell r="D682">
            <v>0</v>
          </cell>
          <cell r="E682" t="str">
            <v>Transfusion von Vollblut, Erythrozytenkonzentrat und Thrombozytenkonzentrat: Thrombozytenkonzentrat</v>
          </cell>
          <cell r="F682">
            <v>0</v>
          </cell>
        </row>
        <row r="683">
          <cell r="C683" t="str">
            <v>ZP58.014)</v>
          </cell>
          <cell r="D683" t="str">
            <v>8-800.g1</v>
          </cell>
          <cell r="E683" t="str">
            <v>2 Thrombozytenkonzentrate</v>
          </cell>
          <cell r="F683">
            <v>532.03</v>
          </cell>
        </row>
        <row r="684">
          <cell r="C684" t="str">
            <v>ZP58.024)</v>
          </cell>
          <cell r="D684" t="str">
            <v>8-800.g2</v>
          </cell>
          <cell r="E684" t="str">
            <v>3 Thrombozytenkonzentrate</v>
          </cell>
          <cell r="F684">
            <v>798.04</v>
          </cell>
        </row>
        <row r="685">
          <cell r="C685" t="str">
            <v>ZP58.03</v>
          </cell>
          <cell r="D685" t="str">
            <v>8-800.g3</v>
          </cell>
          <cell r="E685" t="str">
            <v>4 Thrombozytenkonzentrate</v>
          </cell>
          <cell r="F685">
            <v>1064.06</v>
          </cell>
        </row>
        <row r="686">
          <cell r="C686" t="str">
            <v>ZP58.04</v>
          </cell>
          <cell r="D686" t="str">
            <v>8-800.g4</v>
          </cell>
          <cell r="E686" t="str">
            <v>5 Thrombozytenkonzentrate</v>
          </cell>
          <cell r="F686">
            <v>1330.07</v>
          </cell>
        </row>
        <row r="687">
          <cell r="C687" t="str">
            <v>ZP58.05</v>
          </cell>
          <cell r="D687" t="str">
            <v>8-800.g5</v>
          </cell>
          <cell r="E687" t="str">
            <v>6 bis unter 8 Thrombozytenkonzentrate</v>
          </cell>
          <cell r="F687">
            <v>1697.17</v>
          </cell>
        </row>
        <row r="688">
          <cell r="C688" t="str">
            <v>ZP58.06</v>
          </cell>
          <cell r="D688" t="str">
            <v>8-800.g6</v>
          </cell>
          <cell r="E688" t="str">
            <v>8 bis unter 10 Thrombozytenkonzentrate</v>
          </cell>
          <cell r="F688">
            <v>2229.1999999999998</v>
          </cell>
        </row>
        <row r="689">
          <cell r="C689" t="str">
            <v>ZP58.07</v>
          </cell>
          <cell r="D689" t="str">
            <v>8-800.g7</v>
          </cell>
          <cell r="E689" t="str">
            <v>10 bis unter 12 Thrombozytenkonzentrate</v>
          </cell>
          <cell r="F689">
            <v>2763.89</v>
          </cell>
        </row>
        <row r="690">
          <cell r="C690" t="str">
            <v>ZP58.08</v>
          </cell>
          <cell r="D690" t="str">
            <v>8-800.g8</v>
          </cell>
          <cell r="E690" t="str">
            <v>12 bis unter 14 Thrombozytenkonzentrate</v>
          </cell>
          <cell r="F690">
            <v>3298.58</v>
          </cell>
        </row>
        <row r="691">
          <cell r="C691" t="str">
            <v>ZP58.09</v>
          </cell>
          <cell r="D691" t="str">
            <v>8-800.g9</v>
          </cell>
          <cell r="E691" t="str">
            <v>14 bis unter 16 Thrombozytenkonzentrate</v>
          </cell>
          <cell r="F691">
            <v>3841.25</v>
          </cell>
        </row>
        <row r="692">
          <cell r="C692" t="str">
            <v>ZP58.10</v>
          </cell>
          <cell r="D692" t="str">
            <v>8-800.ga</v>
          </cell>
          <cell r="E692" t="str">
            <v>16 bis unter 18 Thrombozytenkonzentrate</v>
          </cell>
          <cell r="F692">
            <v>4386.58</v>
          </cell>
        </row>
        <row r="693">
          <cell r="C693" t="str">
            <v>ZP58.11</v>
          </cell>
          <cell r="D693" t="str">
            <v>8-800.gb</v>
          </cell>
          <cell r="E693" t="str">
            <v>18 bis unter 20 Thrombozytenkonzentrate</v>
          </cell>
          <cell r="F693">
            <v>4921.2700000000004</v>
          </cell>
        </row>
        <row r="694">
          <cell r="C694" t="str">
            <v>ZP58.12</v>
          </cell>
          <cell r="D694" t="str">
            <v>8-800.gc</v>
          </cell>
          <cell r="E694" t="str">
            <v>20 bis unter 24 Thrombozytenkonzentrate</v>
          </cell>
          <cell r="F694">
            <v>5586.3</v>
          </cell>
        </row>
        <row r="695">
          <cell r="C695" t="str">
            <v>ZP58.13</v>
          </cell>
          <cell r="D695" t="str">
            <v>8-800.gd</v>
          </cell>
          <cell r="E695" t="str">
            <v>24 bis unter 28 Thrombozytenkonzentrate</v>
          </cell>
          <cell r="F695">
            <v>6650.36</v>
          </cell>
        </row>
        <row r="696">
          <cell r="C696" t="str">
            <v>ZP58.14</v>
          </cell>
          <cell r="D696" t="str">
            <v>8-800.ge</v>
          </cell>
          <cell r="E696" t="str">
            <v>28 bis unter 32 Thrombozytenkonzentrate</v>
          </cell>
          <cell r="F696">
            <v>7714.42</v>
          </cell>
        </row>
        <row r="697">
          <cell r="C697" t="str">
            <v>ZP58.15</v>
          </cell>
          <cell r="D697" t="str">
            <v>8-800.gf</v>
          </cell>
          <cell r="E697" t="str">
            <v>32 bis unter 36 Thrombozytenkonzentrate</v>
          </cell>
          <cell r="F697">
            <v>8778.48</v>
          </cell>
        </row>
        <row r="698">
          <cell r="C698" t="str">
            <v>ZP58.16</v>
          </cell>
          <cell r="D698" t="str">
            <v>8-800.gg</v>
          </cell>
          <cell r="E698" t="str">
            <v>36 bis unter 40 Thrombozytenkonzentrate</v>
          </cell>
          <cell r="F698">
            <v>9842.5400000000009</v>
          </cell>
        </row>
        <row r="699">
          <cell r="C699" t="str">
            <v>ZP58.17</v>
          </cell>
          <cell r="D699" t="str">
            <v>8-800.gh</v>
          </cell>
          <cell r="E699" t="str">
            <v>40 bis unter 46 Thrombozytenkonzentrate</v>
          </cell>
          <cell r="F699">
            <v>11039.6</v>
          </cell>
        </row>
        <row r="700">
          <cell r="C700" t="str">
            <v>ZP58.18</v>
          </cell>
          <cell r="D700" t="str">
            <v>8-800.gj</v>
          </cell>
          <cell r="E700" t="str">
            <v>46 bis unter 52 Thrombozytenkonzentrate</v>
          </cell>
          <cell r="F700">
            <v>12635.69</v>
          </cell>
        </row>
        <row r="701">
          <cell r="C701" t="str">
            <v>ZP58.19</v>
          </cell>
          <cell r="D701" t="str">
            <v>8-800.gk</v>
          </cell>
          <cell r="E701" t="str">
            <v>52 bis unter 58 Thrombozytenkonzentrate</v>
          </cell>
          <cell r="F701">
            <v>14231.78</v>
          </cell>
        </row>
        <row r="702">
          <cell r="C702" t="str">
            <v>ZP58.20</v>
          </cell>
          <cell r="D702" t="str">
            <v>8-800.gm</v>
          </cell>
          <cell r="E702" t="str">
            <v>58 bis unter 64 Thrombozytenkonzentrate</v>
          </cell>
          <cell r="F702">
            <v>15827.86</v>
          </cell>
        </row>
        <row r="703">
          <cell r="C703" t="str">
            <v>ZP58.21</v>
          </cell>
          <cell r="D703" t="str">
            <v>8-800.gn</v>
          </cell>
          <cell r="E703" t="str">
            <v>64 bis unter 70 Thrombozytenkonzentrate</v>
          </cell>
          <cell r="F703">
            <v>17423.95</v>
          </cell>
        </row>
        <row r="704">
          <cell r="C704" t="str">
            <v>ZP58.22</v>
          </cell>
          <cell r="D704" t="str">
            <v>8-800.gp</v>
          </cell>
          <cell r="E704" t="str">
            <v>70 bis unter 78 Thrombozytenkonzentrate</v>
          </cell>
          <cell r="F704">
            <v>19153.04</v>
          </cell>
        </row>
        <row r="705">
          <cell r="C705" t="str">
            <v>ZP58.23</v>
          </cell>
          <cell r="D705" t="str">
            <v>8-800.gq</v>
          </cell>
          <cell r="E705" t="str">
            <v>78 bis unter 86 Thrombozytenkonzentrate</v>
          </cell>
          <cell r="F705">
            <v>21281.16</v>
          </cell>
        </row>
        <row r="706">
          <cell r="C706" t="str">
            <v>ZP58.24</v>
          </cell>
          <cell r="D706" t="str">
            <v>8-800.gr</v>
          </cell>
          <cell r="E706" t="str">
            <v>86 bis unter 94 Thrombozytenkonzentrate</v>
          </cell>
          <cell r="F706">
            <v>23409.279999999999</v>
          </cell>
        </row>
        <row r="707">
          <cell r="C707" t="str">
            <v>ZP58.25</v>
          </cell>
          <cell r="D707" t="str">
            <v>8-800.gs</v>
          </cell>
          <cell r="E707" t="str">
            <v>94 bis unter 102 Thrombozytenkonzentrate</v>
          </cell>
          <cell r="F707">
            <v>25537.39</v>
          </cell>
        </row>
        <row r="708">
          <cell r="C708" t="str">
            <v>ZP58.26</v>
          </cell>
          <cell r="D708" t="str">
            <v>8-800.gt</v>
          </cell>
          <cell r="E708" t="str">
            <v>102 bis unter 110 Thrombozytenkonzentrate</v>
          </cell>
          <cell r="F708">
            <v>27665.51</v>
          </cell>
        </row>
        <row r="709">
          <cell r="C709" t="str">
            <v>ZP58.27</v>
          </cell>
          <cell r="D709" t="str">
            <v>8-800.gu</v>
          </cell>
          <cell r="E709" t="str">
            <v>110 bis unter 118 Thrombozytenkonzentrate</v>
          </cell>
          <cell r="F709">
            <v>29793.62</v>
          </cell>
        </row>
        <row r="710">
          <cell r="C710" t="str">
            <v>ZP58.28</v>
          </cell>
          <cell r="D710" t="str">
            <v>8-800.gv</v>
          </cell>
          <cell r="E710" t="str">
            <v>118 bis unter 126 Thrombozytenkonzentrate</v>
          </cell>
          <cell r="F710">
            <v>31921.74</v>
          </cell>
        </row>
        <row r="711">
          <cell r="C711" t="str">
            <v>ZP58.29</v>
          </cell>
          <cell r="D711">
            <v>0</v>
          </cell>
          <cell r="E711" t="str">
            <v>Siehe weitere Differenzierung ZP58.30 - ZP58.46</v>
          </cell>
          <cell r="F711">
            <v>0</v>
          </cell>
        </row>
        <row r="712">
          <cell r="C712" t="str">
            <v>ZP58.30</v>
          </cell>
          <cell r="D712" t="str">
            <v>8-800.gz</v>
          </cell>
          <cell r="E712" t="str">
            <v>126 bis unter 134 Thrombozytenkonzentrate</v>
          </cell>
          <cell r="F712">
            <v>34049.86</v>
          </cell>
        </row>
        <row r="713">
          <cell r="C713" t="str">
            <v>ZP58.31</v>
          </cell>
          <cell r="D713" t="str">
            <v>8-800.m0</v>
          </cell>
          <cell r="E713" t="str">
            <v>134 bis unter 146 Thrombozytenkonzentrate</v>
          </cell>
          <cell r="F713">
            <v>36443.99</v>
          </cell>
        </row>
        <row r="714">
          <cell r="C714" t="str">
            <v>ZP58.32</v>
          </cell>
          <cell r="D714" t="str">
            <v>8-800.m1</v>
          </cell>
          <cell r="E714" t="str">
            <v>146 bis unter 158 Thrombozytenkonzentrate</v>
          </cell>
          <cell r="F714">
            <v>39636.160000000003</v>
          </cell>
        </row>
        <row r="715">
          <cell r="C715" t="str">
            <v>ZP58.33</v>
          </cell>
          <cell r="D715" t="str">
            <v>8-800.m2</v>
          </cell>
          <cell r="E715" t="str">
            <v>158 bis unter 170 Thrombozytenkonzentrate</v>
          </cell>
          <cell r="F715">
            <v>42828.33</v>
          </cell>
        </row>
        <row r="716">
          <cell r="C716" t="str">
            <v>ZP58.34</v>
          </cell>
          <cell r="D716" t="str">
            <v>8-800.m3</v>
          </cell>
          <cell r="E716" t="str">
            <v>170 bis unter 182 Thrombozytenkonzentrate</v>
          </cell>
          <cell r="F716">
            <v>46020.51</v>
          </cell>
        </row>
        <row r="717">
          <cell r="C717" t="str">
            <v>ZP58.35</v>
          </cell>
          <cell r="D717" t="str">
            <v>8-800.m4</v>
          </cell>
          <cell r="E717" t="str">
            <v>182 bis unter 194 Thrombozytenkonzentrate</v>
          </cell>
          <cell r="F717">
            <v>49212.68</v>
          </cell>
        </row>
        <row r="718">
          <cell r="C718" t="str">
            <v>ZP58.36</v>
          </cell>
          <cell r="D718" t="str">
            <v>8-800.m5</v>
          </cell>
          <cell r="E718" t="str">
            <v>194 bis unter 210 Thrombozytenkonzentrate</v>
          </cell>
          <cell r="F718">
            <v>52670.87</v>
          </cell>
        </row>
        <row r="719">
          <cell r="C719" t="str">
            <v>ZP58.37</v>
          </cell>
          <cell r="D719" t="str">
            <v>8-800.m6</v>
          </cell>
          <cell r="E719" t="str">
            <v>210 bis unter 226 Thrombozytenkonzentrate</v>
          </cell>
          <cell r="F719">
            <v>56927.1</v>
          </cell>
        </row>
        <row r="720">
          <cell r="C720" t="str">
            <v>ZP58.38</v>
          </cell>
          <cell r="D720" t="str">
            <v>8-800.m7</v>
          </cell>
          <cell r="E720" t="str">
            <v>226 bis unter 242 Thrombozytenkonzentrate</v>
          </cell>
          <cell r="F720">
            <v>61183.34</v>
          </cell>
        </row>
        <row r="721">
          <cell r="C721" t="str">
            <v>ZP58.39</v>
          </cell>
          <cell r="D721" t="str">
            <v>8-800.m8</v>
          </cell>
          <cell r="E721" t="str">
            <v>242 bis unter 258 Thrombozytenkonzentrate</v>
          </cell>
          <cell r="F721">
            <v>65439.57</v>
          </cell>
        </row>
        <row r="722">
          <cell r="C722" t="str">
            <v>ZP58.40</v>
          </cell>
          <cell r="D722" t="str">
            <v>8-800.m9</v>
          </cell>
          <cell r="E722" t="str">
            <v>258 bis unter 274 Thrombozytenkonzentrate</v>
          </cell>
          <cell r="F722">
            <v>69695.8</v>
          </cell>
        </row>
        <row r="723">
          <cell r="C723" t="str">
            <v>ZP58.41</v>
          </cell>
          <cell r="D723" t="str">
            <v>8-800.ma</v>
          </cell>
          <cell r="E723" t="str">
            <v>274 bis unter 294 Thrombozytenkonzentrate</v>
          </cell>
          <cell r="F723">
            <v>74218.05</v>
          </cell>
        </row>
        <row r="724">
          <cell r="C724" t="str">
            <v>ZP58.42</v>
          </cell>
          <cell r="D724" t="str">
            <v>8-800.mb</v>
          </cell>
          <cell r="E724" t="str">
            <v>294 bis unter 314 Thrombozytenkonzentrate</v>
          </cell>
          <cell r="F724">
            <v>79538.34</v>
          </cell>
        </row>
        <row r="725">
          <cell r="C725" t="str">
            <v>ZP58.43</v>
          </cell>
          <cell r="D725" t="str">
            <v>8-800.mc</v>
          </cell>
          <cell r="E725" t="str">
            <v>314 bis unter 334 Thrombozytenkonzentrate</v>
          </cell>
          <cell r="F725">
            <v>84858.63</v>
          </cell>
        </row>
        <row r="726">
          <cell r="C726" t="str">
            <v>ZP58.44</v>
          </cell>
          <cell r="D726" t="str">
            <v>8-800.md</v>
          </cell>
          <cell r="E726" t="str">
            <v>334 bis unter 354 Thrombozytenkonzentrate</v>
          </cell>
          <cell r="F726">
            <v>90178.92</v>
          </cell>
        </row>
        <row r="727">
          <cell r="C727" t="str">
            <v>ZP58.45</v>
          </cell>
          <cell r="D727" t="str">
            <v>8-800.me</v>
          </cell>
          <cell r="E727" t="str">
            <v>354 bis unter 374 Thrombozytenkonzentrate</v>
          </cell>
          <cell r="F727">
            <v>95499.21</v>
          </cell>
        </row>
        <row r="728">
          <cell r="C728" t="str">
            <v>ZP58.46</v>
          </cell>
          <cell r="D728" t="str">
            <v>8-800.mf</v>
          </cell>
          <cell r="E728" t="str">
            <v>374 oder mehr Thrombozytenkonzentrate</v>
          </cell>
          <cell r="F728">
            <v>100819.5</v>
          </cell>
        </row>
        <row r="729">
          <cell r="C729">
            <v>0</v>
          </cell>
          <cell r="D729">
            <v>0</v>
          </cell>
          <cell r="E729" t="str">
            <v>Transfusion von Vollblut, Erythrozytenkonzentrat und Thrombozytenkonzentrat: Apherese-Thrombozytenkonzentrat</v>
          </cell>
          <cell r="F729">
            <v>0</v>
          </cell>
        </row>
        <row r="730">
          <cell r="C730" t="str">
            <v>ZP59.014)</v>
          </cell>
          <cell r="D730" t="str">
            <v>8-800.f0</v>
          </cell>
          <cell r="E730" t="str">
            <v>1 Apherese-Thrombozytenkonzentrat</v>
          </cell>
          <cell r="F730">
            <v>353.01</v>
          </cell>
        </row>
        <row r="731">
          <cell r="C731" t="str">
            <v>ZP59.02</v>
          </cell>
          <cell r="D731" t="str">
            <v>8-800.f1</v>
          </cell>
          <cell r="E731" t="str">
            <v>2 Apherese-Thrombozytenkonzentrate</v>
          </cell>
          <cell r="F731">
            <v>706.02</v>
          </cell>
        </row>
        <row r="732">
          <cell r="C732" t="str">
            <v>ZP59.03</v>
          </cell>
          <cell r="D732" t="str">
            <v>8-800.f2</v>
          </cell>
          <cell r="E732" t="str">
            <v>3 Apherese-Thrombozytenkonzentrate</v>
          </cell>
          <cell r="F732">
            <v>1059.03</v>
          </cell>
        </row>
        <row r="733">
          <cell r="C733" t="str">
            <v>ZP59.04</v>
          </cell>
          <cell r="D733" t="str">
            <v>8-800.f3</v>
          </cell>
          <cell r="E733" t="str">
            <v>4 Apherese-Thrombozytenkonzentrate</v>
          </cell>
          <cell r="F733">
            <v>1412.04</v>
          </cell>
        </row>
        <row r="734">
          <cell r="C734" t="str">
            <v>ZP59.05</v>
          </cell>
          <cell r="D734" t="str">
            <v>8-800.f4</v>
          </cell>
          <cell r="E734" t="str">
            <v>5 Apherese-Thrombozytenkonzentrate</v>
          </cell>
          <cell r="F734">
            <v>1765.05</v>
          </cell>
        </row>
        <row r="735">
          <cell r="C735" t="str">
            <v>ZP59.06</v>
          </cell>
          <cell r="D735" t="str">
            <v>8-800.f5</v>
          </cell>
          <cell r="E735" t="str">
            <v>6 bis unter 8 Apherese-Thrombozytenkonzentrate</v>
          </cell>
          <cell r="F735">
            <v>2255.7399999999998</v>
          </cell>
        </row>
        <row r="736">
          <cell r="C736" t="str">
            <v>ZP59.07</v>
          </cell>
          <cell r="D736" t="str">
            <v>8-800.f6</v>
          </cell>
          <cell r="E736" t="str">
            <v>8 bis unter 10 Apherese-Thrombozytenkonzentrate</v>
          </cell>
          <cell r="F736">
            <v>2979.41</v>
          </cell>
        </row>
        <row r="737">
          <cell r="C737" t="str">
            <v>ZP59.08</v>
          </cell>
          <cell r="D737" t="str">
            <v>8-800.f7</v>
          </cell>
          <cell r="E737" t="str">
            <v>10 bis unter 12 Apherese-Thrombozytenkonzentrate</v>
          </cell>
          <cell r="F737">
            <v>3681.9</v>
          </cell>
        </row>
        <row r="738">
          <cell r="C738" t="str">
            <v>ZP59.09</v>
          </cell>
          <cell r="D738" t="str">
            <v>8-800.f8</v>
          </cell>
          <cell r="E738" t="str">
            <v>12 bis unter 14 Apherese-Thrombozytenkonzentrate</v>
          </cell>
          <cell r="F738">
            <v>4398.51</v>
          </cell>
        </row>
        <row r="739">
          <cell r="C739" t="str">
            <v>ZP59.10</v>
          </cell>
          <cell r="D739" t="str">
            <v>8-800.f9</v>
          </cell>
          <cell r="E739" t="str">
            <v>14 bis unter 16 Apherese-Thrombozytenkonzentrate</v>
          </cell>
          <cell r="F739">
            <v>5104.53</v>
          </cell>
        </row>
        <row r="740">
          <cell r="C740" t="str">
            <v>ZP59.11</v>
          </cell>
          <cell r="D740" t="str">
            <v>8-800.fa</v>
          </cell>
          <cell r="E740" t="str">
            <v>16 bis unter 18 Apherese-Thrombozytenkonzentrate</v>
          </cell>
          <cell r="F740">
            <v>5814.08</v>
          </cell>
        </row>
        <row r="741">
          <cell r="C741" t="str">
            <v>ZP59.12</v>
          </cell>
          <cell r="D741" t="str">
            <v>8-800.fb</v>
          </cell>
          <cell r="E741" t="str">
            <v>18 bis unter 20 Apherese-Thrombozytenkonzentrate</v>
          </cell>
          <cell r="F741">
            <v>6509.51</v>
          </cell>
        </row>
        <row r="742">
          <cell r="C742" t="str">
            <v>ZP59.13</v>
          </cell>
          <cell r="D742" t="str">
            <v>8-800.fc</v>
          </cell>
          <cell r="E742" t="str">
            <v>20 bis unter 24 Apherese-Thrombozytenkonzentrate</v>
          </cell>
          <cell r="F742">
            <v>7413.21</v>
          </cell>
        </row>
        <row r="743">
          <cell r="C743" t="str">
            <v>ZP59.14</v>
          </cell>
          <cell r="D743" t="str">
            <v>8-800.fd</v>
          </cell>
          <cell r="E743" t="str">
            <v>24 bis unter 28 Apherese-Thrombozytenkonzentrate</v>
          </cell>
          <cell r="F743">
            <v>8825.26</v>
          </cell>
        </row>
        <row r="744">
          <cell r="C744" t="str">
            <v>ZP59.15</v>
          </cell>
          <cell r="D744" t="str">
            <v>8-800.fe</v>
          </cell>
          <cell r="E744" t="str">
            <v>28 bis unter 32 Apherese-Thrombozytenkonzentrate</v>
          </cell>
          <cell r="F744">
            <v>10237.299999999999</v>
          </cell>
        </row>
        <row r="745">
          <cell r="C745" t="str">
            <v>ZP59.16</v>
          </cell>
          <cell r="D745" t="str">
            <v>8-800.ff</v>
          </cell>
          <cell r="E745" t="str">
            <v>32 bis unter 36 Apherese-Thrombozytenkonzentrate</v>
          </cell>
          <cell r="F745">
            <v>11649.34</v>
          </cell>
        </row>
        <row r="746">
          <cell r="C746" t="str">
            <v>ZP59.17</v>
          </cell>
          <cell r="D746" t="str">
            <v>8-800.fg</v>
          </cell>
          <cell r="E746" t="str">
            <v>36 bis unter 40 Apherese-Thrombozytenkonzentrate</v>
          </cell>
          <cell r="F746">
            <v>13061.38</v>
          </cell>
        </row>
        <row r="747">
          <cell r="C747" t="str">
            <v>ZP59.18</v>
          </cell>
          <cell r="D747" t="str">
            <v>8-800.fh</v>
          </cell>
          <cell r="E747" t="str">
            <v>40 bis unter 46 Apherese-Thrombozytenkonzentrate</v>
          </cell>
          <cell r="F747">
            <v>14649.92</v>
          </cell>
        </row>
        <row r="748">
          <cell r="C748" t="str">
            <v>ZP59.19</v>
          </cell>
          <cell r="D748" t="str">
            <v>8-800.fj</v>
          </cell>
          <cell r="E748" t="str">
            <v>46 bis unter 52 Apherese-Thrombozytenkonzentrate</v>
          </cell>
          <cell r="F748">
            <v>16767.98</v>
          </cell>
        </row>
        <row r="749">
          <cell r="C749" t="str">
            <v>ZP59.20</v>
          </cell>
          <cell r="D749" t="str">
            <v>8-800.fk</v>
          </cell>
          <cell r="E749" t="str">
            <v>52 bis unter 58 Apherese-Thrombozytenkonzentrate</v>
          </cell>
          <cell r="F749">
            <v>18886.05</v>
          </cell>
        </row>
        <row r="750">
          <cell r="C750" t="str">
            <v>ZP59.21</v>
          </cell>
          <cell r="D750" t="str">
            <v>8-800.fm</v>
          </cell>
          <cell r="E750" t="str">
            <v>58 bis unter 64 Apherese-Thrombozytenkonzentrate</v>
          </cell>
          <cell r="F750">
            <v>21004.11</v>
          </cell>
        </row>
        <row r="751">
          <cell r="C751" t="str">
            <v>ZP59.22</v>
          </cell>
          <cell r="D751" t="str">
            <v>8-800.fn</v>
          </cell>
          <cell r="E751" t="str">
            <v>64 bis unter 70 Apherese-Thrombozytenkonzentrate</v>
          </cell>
          <cell r="F751">
            <v>23122.17</v>
          </cell>
        </row>
        <row r="752">
          <cell r="C752" t="str">
            <v>ZP59.23</v>
          </cell>
          <cell r="D752" t="str">
            <v>8-800.fp</v>
          </cell>
          <cell r="E752" t="str">
            <v>70 bis unter 78 Apherese-Thrombozytenkonzentrate</v>
          </cell>
          <cell r="F752">
            <v>25416.73</v>
          </cell>
        </row>
        <row r="753">
          <cell r="C753" t="str">
            <v>ZP59.24</v>
          </cell>
          <cell r="D753" t="str">
            <v>8-800.fq</v>
          </cell>
          <cell r="E753" t="str">
            <v>78 bis unter 86 Apherese-Thrombozytenkonzentrate</v>
          </cell>
          <cell r="F753">
            <v>28240.82</v>
          </cell>
        </row>
        <row r="754">
          <cell r="C754" t="str">
            <v>ZP59.25</v>
          </cell>
          <cell r="D754" t="str">
            <v>8-800.fr</v>
          </cell>
          <cell r="E754" t="str">
            <v>86 bis unter 94 Apherese-Thrombozytenkonzentrate</v>
          </cell>
          <cell r="F754">
            <v>31064.9</v>
          </cell>
        </row>
        <row r="755">
          <cell r="C755" t="str">
            <v>ZP59.26</v>
          </cell>
          <cell r="D755" t="str">
            <v>8-800.fs</v>
          </cell>
          <cell r="E755" t="str">
            <v>94 bis unter 102 Apherese-Thrombozytenkonzentrate</v>
          </cell>
          <cell r="F755">
            <v>33888.980000000003</v>
          </cell>
        </row>
        <row r="756">
          <cell r="C756" t="str">
            <v>ZP59.27</v>
          </cell>
          <cell r="D756" t="str">
            <v>8-800.ft</v>
          </cell>
          <cell r="E756" t="str">
            <v>102 bis unter 110 Apherese-Thrombozytenkonzentrate</v>
          </cell>
          <cell r="F756">
            <v>36713.06</v>
          </cell>
        </row>
        <row r="757">
          <cell r="C757" t="str">
            <v>ZP59.28</v>
          </cell>
          <cell r="D757" t="str">
            <v>8-800.fu</v>
          </cell>
          <cell r="E757" t="str">
            <v>110 bis unter 118 Apherese-Thrombozytenkonzentrate</v>
          </cell>
          <cell r="F757">
            <v>39537.14</v>
          </cell>
        </row>
        <row r="758">
          <cell r="C758" t="str">
            <v>ZP59.29</v>
          </cell>
          <cell r="D758" t="str">
            <v>8-800.fv</v>
          </cell>
          <cell r="E758" t="str">
            <v>118 bis unter 126 Apherese-Thrombozytenkonzentrate</v>
          </cell>
          <cell r="F758">
            <v>42361.22</v>
          </cell>
        </row>
        <row r="759">
          <cell r="C759" t="str">
            <v>ZP59.30</v>
          </cell>
          <cell r="D759">
            <v>0</v>
          </cell>
          <cell r="E759" t="str">
            <v>Siehe weitere Differenzierung ZP59.31 - ZP59.47</v>
          </cell>
          <cell r="F759">
            <v>0</v>
          </cell>
        </row>
        <row r="760">
          <cell r="C760" t="str">
            <v>ZP59.31</v>
          </cell>
          <cell r="D760" t="str">
            <v>8-800.fz</v>
          </cell>
          <cell r="E760" t="str">
            <v>126 bis unter 134 Apherese-Thrombozytenkonzentrate</v>
          </cell>
          <cell r="F760">
            <v>45185.31</v>
          </cell>
        </row>
        <row r="761">
          <cell r="C761" t="str">
            <v>ZP59.32</v>
          </cell>
          <cell r="D761" t="str">
            <v>8-800.k0</v>
          </cell>
          <cell r="E761" t="str">
            <v>134 bis unter 146 Apherese-Thrombozytenkonzentrate</v>
          </cell>
          <cell r="F761">
            <v>48362.400000000001</v>
          </cell>
        </row>
        <row r="762">
          <cell r="C762" t="str">
            <v>ZP59.33</v>
          </cell>
          <cell r="D762" t="str">
            <v>8-800.k1</v>
          </cell>
          <cell r="E762" t="str">
            <v>146 bis unter 158 Apherese-Thrombozytenkonzentrate</v>
          </cell>
          <cell r="F762">
            <v>52598.52</v>
          </cell>
        </row>
        <row r="763">
          <cell r="C763" t="str">
            <v>ZP59.34</v>
          </cell>
          <cell r="D763" t="str">
            <v>8-800.k2</v>
          </cell>
          <cell r="E763" t="str">
            <v>158 bis unter 170 Apherese-Thrombozytenkonzentrate</v>
          </cell>
          <cell r="F763">
            <v>56834.64</v>
          </cell>
        </row>
        <row r="764">
          <cell r="C764" t="str">
            <v>ZP59.35</v>
          </cell>
          <cell r="D764" t="str">
            <v>8-800.k3</v>
          </cell>
          <cell r="E764" t="str">
            <v>170 bis unter 182 Apherese-Thrombozytenkonzentrate</v>
          </cell>
          <cell r="F764">
            <v>61070.76</v>
          </cell>
        </row>
        <row r="765">
          <cell r="C765" t="str">
            <v>ZP59.36</v>
          </cell>
          <cell r="D765" t="str">
            <v>8-800.k4</v>
          </cell>
          <cell r="E765" t="str">
            <v>182 bis unter 194 Apherese-Thrombozytenkonzentrate</v>
          </cell>
          <cell r="F765">
            <v>65306.89</v>
          </cell>
        </row>
        <row r="766">
          <cell r="C766" t="str">
            <v>ZP59.37</v>
          </cell>
          <cell r="D766" t="str">
            <v>8-800.k5</v>
          </cell>
          <cell r="E766" t="str">
            <v>194 bis unter 210 Apherese-Thrombozytenkonzentrate</v>
          </cell>
          <cell r="F766">
            <v>69896.02</v>
          </cell>
        </row>
        <row r="767">
          <cell r="C767" t="str">
            <v>ZP59.38</v>
          </cell>
          <cell r="D767" t="str">
            <v>8-800.k6</v>
          </cell>
          <cell r="E767" t="str">
            <v>210 bis unter 226 Apherese-Thrombozytenkonzentrate</v>
          </cell>
          <cell r="F767">
            <v>75544.179999999993</v>
          </cell>
        </row>
        <row r="768">
          <cell r="C768" t="str">
            <v>ZP59.39</v>
          </cell>
          <cell r="D768" t="str">
            <v>8-800.k7</v>
          </cell>
          <cell r="E768" t="str">
            <v>226 bis unter 242 Apherese-Thrombozytenkonzentrate</v>
          </cell>
          <cell r="F768">
            <v>81192.350000000006</v>
          </cell>
        </row>
        <row r="769">
          <cell r="C769" t="str">
            <v>ZP59.40</v>
          </cell>
          <cell r="D769" t="str">
            <v>8-800.k8</v>
          </cell>
          <cell r="E769" t="str">
            <v>242 bis unter 258 Apherese-Thrombozytenkonzentrate</v>
          </cell>
          <cell r="F769">
            <v>86840.51</v>
          </cell>
        </row>
        <row r="770">
          <cell r="C770" t="str">
            <v>ZP59.41</v>
          </cell>
          <cell r="D770" t="str">
            <v>8-800.k9</v>
          </cell>
          <cell r="E770" t="str">
            <v>258 bis unter 274 Apherese-Thrombozytenkonzentrate</v>
          </cell>
          <cell r="F770">
            <v>92488.67</v>
          </cell>
        </row>
        <row r="771">
          <cell r="C771" t="str">
            <v>ZP59.42</v>
          </cell>
          <cell r="D771" t="str">
            <v>8-800.ka</v>
          </cell>
          <cell r="E771" t="str">
            <v>274 bis unter 294 Apherese-Thrombozytenkonzentrate</v>
          </cell>
          <cell r="F771">
            <v>98489.85</v>
          </cell>
        </row>
        <row r="772">
          <cell r="C772" t="str">
            <v>ZP59.43</v>
          </cell>
          <cell r="D772" t="str">
            <v>8-800.kb</v>
          </cell>
          <cell r="E772" t="str">
            <v>294 bis unter 314 Apherese-Thrombozytenkonzentrate</v>
          </cell>
          <cell r="F772">
            <v>105550.05</v>
          </cell>
        </row>
        <row r="773">
          <cell r="C773" t="str">
            <v>ZP59.44</v>
          </cell>
          <cell r="D773" t="str">
            <v>8-800.kc</v>
          </cell>
          <cell r="E773" t="str">
            <v>314 bis unter 334 Apherese-Thrombozytenkonzentrate</v>
          </cell>
          <cell r="F773">
            <v>112610.25</v>
          </cell>
        </row>
        <row r="774">
          <cell r="C774" t="str">
            <v>ZP59.45</v>
          </cell>
          <cell r="D774" t="str">
            <v>8-800.kd</v>
          </cell>
          <cell r="E774" t="str">
            <v>334 bis unter 354 Apherese-Thrombozytenkonzentrate</v>
          </cell>
          <cell r="F774">
            <v>119670.46</v>
          </cell>
        </row>
        <row r="775">
          <cell r="C775" t="str">
            <v>ZP59.46</v>
          </cell>
          <cell r="D775" t="str">
            <v>8-800.ke</v>
          </cell>
          <cell r="E775" t="str">
            <v>354 bis unter 374 Apherese-Thrombozytenkonzentrate</v>
          </cell>
          <cell r="F775">
            <v>126730.66</v>
          </cell>
        </row>
        <row r="776">
          <cell r="C776" t="str">
            <v>ZP59.47</v>
          </cell>
          <cell r="D776" t="str">
            <v>8-800.kf</v>
          </cell>
          <cell r="E776" t="str">
            <v>374 oder mehr Apherese-Thrombozytenkonzentrate</v>
          </cell>
          <cell r="F776">
            <v>133790.87</v>
          </cell>
        </row>
        <row r="777">
          <cell r="C777">
            <v>0</v>
          </cell>
          <cell r="D777">
            <v>0</v>
          </cell>
          <cell r="E777" t="str">
            <v>Applikation von Medikamenten, Liste 7: Posaconazol, oral, Suspension</v>
          </cell>
          <cell r="F777">
            <v>0</v>
          </cell>
        </row>
        <row r="778">
          <cell r="C778" t="str">
            <v>ZP62.013)</v>
          </cell>
          <cell r="D778" t="str">
            <v>6-007.00</v>
          </cell>
          <cell r="E778" t="str">
            <v>1.000 mg bis unter 2.000 mg</v>
          </cell>
          <cell r="F778">
            <v>226.93</v>
          </cell>
        </row>
        <row r="779">
          <cell r="C779" t="str">
            <v>ZP62.023)</v>
          </cell>
          <cell r="D779" t="str">
            <v>6-007.01</v>
          </cell>
          <cell r="E779" t="str">
            <v>2.000 mg bis unter 3.000 mg</v>
          </cell>
          <cell r="F779">
            <v>397.13</v>
          </cell>
        </row>
        <row r="780">
          <cell r="C780" t="str">
            <v>ZP62.03</v>
          </cell>
          <cell r="D780" t="str">
            <v>6-007.02</v>
          </cell>
          <cell r="E780" t="str">
            <v>3.000 mg bis unter 4.200 mg</v>
          </cell>
          <cell r="F780">
            <v>578.67999999999995</v>
          </cell>
        </row>
        <row r="781">
          <cell r="C781" t="str">
            <v>ZP62.04</v>
          </cell>
          <cell r="D781" t="str">
            <v>6-007.03</v>
          </cell>
          <cell r="E781" t="str">
            <v>4.200 mg bis unter 5.400 mg</v>
          </cell>
          <cell r="F781">
            <v>773.73</v>
          </cell>
        </row>
        <row r="782">
          <cell r="C782" t="str">
            <v>ZP62.05</v>
          </cell>
          <cell r="D782" t="str">
            <v>6-007.04</v>
          </cell>
          <cell r="E782" t="str">
            <v>5.400 mg bis unter 6.600 mg</v>
          </cell>
          <cell r="F782">
            <v>987.16</v>
          </cell>
        </row>
        <row r="783">
          <cell r="C783" t="str">
            <v>ZP62.06</v>
          </cell>
          <cell r="D783" t="str">
            <v>6-007.05</v>
          </cell>
          <cell r="E783" t="str">
            <v>6.600 mg bis unter 7.800 mg</v>
          </cell>
          <cell r="F783">
            <v>1191.4000000000001</v>
          </cell>
        </row>
        <row r="784">
          <cell r="C784" t="str">
            <v>ZP62.07</v>
          </cell>
          <cell r="D784" t="str">
            <v>6-007.06</v>
          </cell>
          <cell r="E784" t="str">
            <v>7.800 mg bis unter 9.000 mg</v>
          </cell>
          <cell r="F784">
            <v>1395.64</v>
          </cell>
        </row>
        <row r="785">
          <cell r="C785" t="str">
            <v>ZP62.08</v>
          </cell>
          <cell r="D785" t="str">
            <v>6-007.07</v>
          </cell>
          <cell r="E785" t="str">
            <v>9.000 mg bis unter 11.400 mg</v>
          </cell>
          <cell r="F785">
            <v>1667.96</v>
          </cell>
        </row>
        <row r="786">
          <cell r="C786" t="str">
            <v>ZP62.09</v>
          </cell>
          <cell r="D786" t="str">
            <v>6-007.08</v>
          </cell>
          <cell r="E786" t="str">
            <v>11.400 mg bis unter 13.800 mg</v>
          </cell>
          <cell r="F786">
            <v>2076.44</v>
          </cell>
        </row>
        <row r="787">
          <cell r="C787" t="str">
            <v>ZP62.10</v>
          </cell>
          <cell r="D787" t="str">
            <v>6-007.09</v>
          </cell>
          <cell r="E787" t="str">
            <v>13.800 mg bis unter 16.200 mg</v>
          </cell>
          <cell r="F787">
            <v>2484.92</v>
          </cell>
        </row>
        <row r="788">
          <cell r="C788" t="str">
            <v>ZP62.11</v>
          </cell>
          <cell r="D788" t="str">
            <v>6-007.0a</v>
          </cell>
          <cell r="E788" t="str">
            <v>16.200 mg bis unter 18.600 mg</v>
          </cell>
          <cell r="F788">
            <v>2893.4</v>
          </cell>
        </row>
        <row r="789">
          <cell r="C789" t="str">
            <v>ZP62.12</v>
          </cell>
          <cell r="D789" t="str">
            <v>6-007.0b</v>
          </cell>
          <cell r="E789" t="str">
            <v>18.600 mg bis unter 21.000 mg</v>
          </cell>
          <cell r="F789">
            <v>3301.88</v>
          </cell>
        </row>
        <row r="790">
          <cell r="C790" t="str">
            <v>ZP62.13</v>
          </cell>
          <cell r="D790" t="str">
            <v>6-007.0c</v>
          </cell>
          <cell r="E790" t="str">
            <v>21.000 mg bis unter 25.800 mg</v>
          </cell>
          <cell r="F790">
            <v>3846.52</v>
          </cell>
        </row>
        <row r="791">
          <cell r="C791" t="str">
            <v>ZP62.14</v>
          </cell>
          <cell r="D791" t="str">
            <v>6-007.0d</v>
          </cell>
          <cell r="E791" t="str">
            <v>25.800 mg bis unter 30.600 mg</v>
          </cell>
          <cell r="F791">
            <v>4663.4799999999996</v>
          </cell>
        </row>
        <row r="792">
          <cell r="C792" t="str">
            <v>ZP62.15</v>
          </cell>
          <cell r="D792" t="str">
            <v>6-007.0e</v>
          </cell>
          <cell r="E792" t="str">
            <v>30.600 mg bis unter 35.400 mg</v>
          </cell>
          <cell r="F792">
            <v>5480.44</v>
          </cell>
        </row>
        <row r="793">
          <cell r="C793" t="str">
            <v>ZP62.16</v>
          </cell>
          <cell r="D793" t="str">
            <v>6-007.0f</v>
          </cell>
          <cell r="E793" t="str">
            <v>35.400 mg bis unter 40.200 mg</v>
          </cell>
          <cell r="F793">
            <v>6297.4</v>
          </cell>
        </row>
        <row r="794">
          <cell r="C794" t="str">
            <v>ZP62.17</v>
          </cell>
          <cell r="D794" t="str">
            <v>6-007.0g</v>
          </cell>
          <cell r="E794" t="str">
            <v>40.200 mg bis unter 45.000 mg</v>
          </cell>
          <cell r="F794">
            <v>7114.36</v>
          </cell>
        </row>
        <row r="795">
          <cell r="C795" t="str">
            <v>ZP62.18</v>
          </cell>
          <cell r="D795" t="str">
            <v>6-007.0h</v>
          </cell>
          <cell r="E795" t="str">
            <v>45.000 mg bis unter 54.600 mg</v>
          </cell>
          <cell r="F795">
            <v>8203.64</v>
          </cell>
        </row>
        <row r="796">
          <cell r="C796" t="str">
            <v>ZP62.19</v>
          </cell>
          <cell r="D796" t="str">
            <v>6-007.0j</v>
          </cell>
          <cell r="E796" t="str">
            <v>54.600 mg bis unter 64.200 mg</v>
          </cell>
          <cell r="F796">
            <v>9837.56</v>
          </cell>
        </row>
        <row r="797">
          <cell r="C797" t="str">
            <v>ZP62.20</v>
          </cell>
          <cell r="D797" t="str">
            <v>6-007.0k</v>
          </cell>
          <cell r="E797" t="str">
            <v>64.200 mg bis unter 73.800 mg</v>
          </cell>
          <cell r="F797">
            <v>11471.48</v>
          </cell>
        </row>
        <row r="798">
          <cell r="C798" t="str">
            <v>ZP62.21</v>
          </cell>
          <cell r="D798" t="str">
            <v>6-007.0m</v>
          </cell>
          <cell r="E798" t="str">
            <v>73.800 mg bis unter 83.400 mg</v>
          </cell>
          <cell r="F798">
            <v>13105.4</v>
          </cell>
        </row>
        <row r="799">
          <cell r="C799" t="str">
            <v>ZP62.22</v>
          </cell>
          <cell r="D799" t="str">
            <v>6-007.0n</v>
          </cell>
          <cell r="E799" t="str">
            <v>83.400 mg bis unter 93.000 mg</v>
          </cell>
          <cell r="F799">
            <v>14739.32</v>
          </cell>
        </row>
        <row r="800">
          <cell r="C800" t="str">
            <v>ZP62.23</v>
          </cell>
          <cell r="D800" t="str">
            <v>6-007.0p</v>
          </cell>
          <cell r="E800" t="str">
            <v>93.000 mg oder mehr</v>
          </cell>
          <cell r="F800">
            <v>16373.24</v>
          </cell>
        </row>
        <row r="801">
          <cell r="C801">
            <v>0</v>
          </cell>
          <cell r="D801">
            <v>0</v>
          </cell>
          <cell r="E801" t="str">
            <v>Applikation von Medikamenten, Liste 3: Abatacept, intravenös</v>
          </cell>
          <cell r="F801">
            <v>0</v>
          </cell>
        </row>
        <row r="802">
          <cell r="C802" t="str">
            <v>ZP63.014)</v>
          </cell>
          <cell r="D802" t="str">
            <v>6-003.s0</v>
          </cell>
          <cell r="E802" t="str">
            <v>125 mg bis unter 250 mg</v>
          </cell>
          <cell r="F802">
            <v>302.48</v>
          </cell>
        </row>
        <row r="803">
          <cell r="C803" t="str">
            <v>ZP63.024)</v>
          </cell>
          <cell r="D803" t="str">
            <v>6-003.s1</v>
          </cell>
          <cell r="E803" t="str">
            <v>250 mg bis unter 500 mg</v>
          </cell>
          <cell r="F803">
            <v>604.97</v>
          </cell>
        </row>
        <row r="804">
          <cell r="C804" t="str">
            <v>ZP63.03</v>
          </cell>
          <cell r="D804" t="str">
            <v>6-003.s2</v>
          </cell>
          <cell r="E804" t="str">
            <v>500 mg bis unter 750 mg</v>
          </cell>
          <cell r="F804">
            <v>907.45</v>
          </cell>
        </row>
        <row r="805">
          <cell r="C805" t="str">
            <v>ZP63.04</v>
          </cell>
          <cell r="D805" t="str">
            <v>6-003.s3</v>
          </cell>
          <cell r="E805" t="str">
            <v>750 mg bis unter 1.000 mg</v>
          </cell>
          <cell r="F805">
            <v>1361.18</v>
          </cell>
        </row>
        <row r="806">
          <cell r="C806" t="str">
            <v>ZP63.05</v>
          </cell>
          <cell r="D806" t="str">
            <v>6-003.s4</v>
          </cell>
          <cell r="E806" t="str">
            <v>1.000 mg bis unter 1.250 mg</v>
          </cell>
          <cell r="F806">
            <v>1814.9</v>
          </cell>
        </row>
        <row r="807">
          <cell r="C807" t="str">
            <v>ZP63.06</v>
          </cell>
          <cell r="D807" t="str">
            <v>6-003.s5</v>
          </cell>
          <cell r="E807" t="str">
            <v>1.250 mg bis unter 1.500 mg</v>
          </cell>
          <cell r="F807">
            <v>2268.63</v>
          </cell>
        </row>
        <row r="808">
          <cell r="C808" t="str">
            <v>ZP63.07</v>
          </cell>
          <cell r="D808" t="str">
            <v>6-003.s6</v>
          </cell>
          <cell r="E808" t="str">
            <v>1.500 mg bis unter 1.750 mg</v>
          </cell>
          <cell r="F808">
            <v>2722.35</v>
          </cell>
        </row>
        <row r="809">
          <cell r="C809" t="str">
            <v>ZP63.08</v>
          </cell>
          <cell r="D809" t="str">
            <v>6-003.s7</v>
          </cell>
          <cell r="E809" t="str">
            <v>1.750 mg bis unter 2.000 mg</v>
          </cell>
          <cell r="F809">
            <v>3176.08</v>
          </cell>
        </row>
        <row r="810">
          <cell r="C810" t="str">
            <v>ZP63.09</v>
          </cell>
          <cell r="D810" t="str">
            <v>6-003.s8</v>
          </cell>
          <cell r="E810" t="str">
            <v>2.000 mg bis unter 2.250 mg</v>
          </cell>
          <cell r="F810">
            <v>3629.8</v>
          </cell>
        </row>
        <row r="811">
          <cell r="C811" t="str">
            <v>ZP63.10</v>
          </cell>
          <cell r="D811" t="str">
            <v>6-003.s9</v>
          </cell>
          <cell r="E811" t="str">
            <v>2.250 mg bis unter 2.500 mg</v>
          </cell>
          <cell r="F811">
            <v>4083.53</v>
          </cell>
        </row>
        <row r="812">
          <cell r="C812" t="str">
            <v>ZP63.11</v>
          </cell>
          <cell r="D812" t="str">
            <v>6-003.sa</v>
          </cell>
          <cell r="E812" t="str">
            <v>2.500 mg bis unter 2.750 mg</v>
          </cell>
          <cell r="F812">
            <v>4537.25</v>
          </cell>
        </row>
        <row r="813">
          <cell r="C813" t="str">
            <v>ZP63.12</v>
          </cell>
          <cell r="D813" t="str">
            <v>6-003.sb</v>
          </cell>
          <cell r="E813" t="str">
            <v>2.750 mg bis unter 3.000 mg</v>
          </cell>
          <cell r="F813">
            <v>4990.9799999999996</v>
          </cell>
        </row>
        <row r="814">
          <cell r="C814" t="str">
            <v>ZP63.13</v>
          </cell>
          <cell r="D814" t="str">
            <v>6-003.sc</v>
          </cell>
          <cell r="E814" t="str">
            <v>3.000 mg oder mehr</v>
          </cell>
          <cell r="F814">
            <v>5444.7</v>
          </cell>
        </row>
        <row r="815">
          <cell r="C815">
            <v>0</v>
          </cell>
          <cell r="D815">
            <v>0</v>
          </cell>
          <cell r="E815" t="str">
            <v>Applikation von Medikamenten, Liste 3: Eculizumab, parenteral</v>
          </cell>
          <cell r="F815">
            <v>0</v>
          </cell>
        </row>
        <row r="816">
          <cell r="C816" t="str">
            <v>ZP64.01</v>
          </cell>
          <cell r="D816" t="str">
            <v>6-003.h0</v>
          </cell>
          <cell r="E816" t="str">
            <v>300 mg bis unter 600 mg</v>
          </cell>
          <cell r="F816">
            <v>5572.2</v>
          </cell>
        </row>
        <row r="817">
          <cell r="C817" t="str">
            <v>ZP64.02</v>
          </cell>
          <cell r="D817" t="str">
            <v>6-003.h1</v>
          </cell>
          <cell r="E817" t="str">
            <v>600 mg bis unter 900 mg</v>
          </cell>
          <cell r="F817">
            <v>11144.4</v>
          </cell>
        </row>
        <row r="818">
          <cell r="C818" t="str">
            <v>ZP64.03</v>
          </cell>
          <cell r="D818" t="str">
            <v>6-003.h2</v>
          </cell>
          <cell r="E818" t="str">
            <v>900 mg bis unter 1.200 mg</v>
          </cell>
          <cell r="F818">
            <v>16716.599999999999</v>
          </cell>
        </row>
        <row r="819">
          <cell r="C819" t="str">
            <v>ZP64.04</v>
          </cell>
          <cell r="D819" t="str">
            <v>6-003.h3</v>
          </cell>
          <cell r="E819" t="str">
            <v>1.200 mg bis unter 1.500 mg</v>
          </cell>
          <cell r="F819">
            <v>22288.799999999999</v>
          </cell>
        </row>
        <row r="820">
          <cell r="C820" t="str">
            <v>ZP64.05</v>
          </cell>
          <cell r="D820" t="str">
            <v>6-003.h4</v>
          </cell>
          <cell r="E820" t="str">
            <v>1.500 mg bis unter 1.800 mg</v>
          </cell>
          <cell r="F820">
            <v>27861</v>
          </cell>
        </row>
        <row r="821">
          <cell r="C821" t="str">
            <v>ZP64.06</v>
          </cell>
          <cell r="D821" t="str">
            <v>6-003.h5</v>
          </cell>
          <cell r="E821" t="str">
            <v>1.800 mg bis unter 2.100 mg</v>
          </cell>
          <cell r="F821">
            <v>33433.199999999997</v>
          </cell>
        </row>
        <row r="822">
          <cell r="C822" t="str">
            <v>ZP64.07</v>
          </cell>
          <cell r="D822" t="str">
            <v>6-003.h6</v>
          </cell>
          <cell r="E822" t="str">
            <v>2.100 mg bis unter 2.400 mg</v>
          </cell>
          <cell r="F822">
            <v>39005.4</v>
          </cell>
        </row>
        <row r="823">
          <cell r="C823" t="str">
            <v>ZP64.08</v>
          </cell>
          <cell r="D823" t="str">
            <v>6-003.h7</v>
          </cell>
          <cell r="E823" t="str">
            <v>2.400 mg bis unter 2.700 mg</v>
          </cell>
          <cell r="F823">
            <v>44577.599999999999</v>
          </cell>
        </row>
        <row r="824">
          <cell r="C824" t="str">
            <v>ZP64.09</v>
          </cell>
          <cell r="D824" t="str">
            <v>6-003.h8</v>
          </cell>
          <cell r="E824" t="str">
            <v>2.700 mg bis unter 3.000 mg</v>
          </cell>
          <cell r="F824">
            <v>50149.8</v>
          </cell>
        </row>
        <row r="825">
          <cell r="C825" t="str">
            <v>ZP64.10</v>
          </cell>
          <cell r="D825" t="str">
            <v>6-003.h9</v>
          </cell>
          <cell r="E825" t="str">
            <v>3.000 mg bis unter 3.300 mg</v>
          </cell>
          <cell r="F825">
            <v>55722</v>
          </cell>
        </row>
        <row r="826">
          <cell r="C826" t="str">
            <v>ZP64.11</v>
          </cell>
          <cell r="D826" t="str">
            <v>6-003.ha</v>
          </cell>
          <cell r="E826" t="str">
            <v>3.300 mg bis unter 3.600 mg</v>
          </cell>
          <cell r="F826">
            <v>61294.2</v>
          </cell>
        </row>
        <row r="827">
          <cell r="C827" t="str">
            <v>ZP64.12</v>
          </cell>
          <cell r="D827" t="str">
            <v>6-003.hb</v>
          </cell>
          <cell r="E827" t="str">
            <v>3.600 mg bis unter 3.900 mg</v>
          </cell>
          <cell r="F827">
            <v>66866.399999999994</v>
          </cell>
        </row>
        <row r="828">
          <cell r="C828" t="str">
            <v>ZP64.13</v>
          </cell>
          <cell r="D828" t="str">
            <v>6-003.hc</v>
          </cell>
          <cell r="E828" t="str">
            <v>3.900 mg bis unter 4.200 mg</v>
          </cell>
          <cell r="F828">
            <v>72438.600000000006</v>
          </cell>
        </row>
        <row r="829">
          <cell r="C829" t="str">
            <v>ZP64.14</v>
          </cell>
          <cell r="D829" t="str">
            <v>6-003.hd</v>
          </cell>
          <cell r="E829" t="str">
            <v>4.200 mg bis unter 4.500 mg</v>
          </cell>
          <cell r="F829">
            <v>78010.8</v>
          </cell>
        </row>
        <row r="830">
          <cell r="C830" t="str">
            <v>ZP64.15</v>
          </cell>
          <cell r="D830" t="str">
            <v>6-003.he</v>
          </cell>
          <cell r="E830" t="str">
            <v>4.500 mg bis unter 4.800 mg</v>
          </cell>
          <cell r="F830">
            <v>83583</v>
          </cell>
        </row>
        <row r="831">
          <cell r="C831" t="str">
            <v>ZP64.16</v>
          </cell>
          <cell r="D831" t="str">
            <v>6-003.hf</v>
          </cell>
          <cell r="E831" t="str">
            <v>4.800 mg bis unter 5.100 mg</v>
          </cell>
          <cell r="F831">
            <v>89155.199999999997</v>
          </cell>
        </row>
        <row r="832">
          <cell r="C832" t="str">
            <v>ZP64.17</v>
          </cell>
          <cell r="D832" t="str">
            <v>6-003.hg</v>
          </cell>
          <cell r="E832" t="str">
            <v>5.100 mg bis unter 5.400 mg</v>
          </cell>
          <cell r="F832">
            <v>94727.4</v>
          </cell>
        </row>
        <row r="833">
          <cell r="C833" t="str">
            <v>ZP64.18</v>
          </cell>
          <cell r="D833" t="str">
            <v>6-003.hh</v>
          </cell>
          <cell r="E833" t="str">
            <v>5.400 mg bis unter 5.700 mg</v>
          </cell>
          <cell r="F833">
            <v>100299.6</v>
          </cell>
        </row>
        <row r="834">
          <cell r="C834" t="str">
            <v>ZP64.19</v>
          </cell>
          <cell r="D834" t="str">
            <v>6-003.hj</v>
          </cell>
          <cell r="E834" t="str">
            <v>5.700 mg bis unter 6.000 mg</v>
          </cell>
          <cell r="F834">
            <v>105871.8</v>
          </cell>
        </row>
        <row r="835">
          <cell r="C835" t="str">
            <v>ZP64.20</v>
          </cell>
          <cell r="D835">
            <v>0</v>
          </cell>
          <cell r="E835" t="str">
            <v>Siehe weitere Differenzierung ZP64.21 bis ZP64.31</v>
          </cell>
          <cell r="F835">
            <v>0</v>
          </cell>
        </row>
        <row r="836">
          <cell r="C836" t="str">
            <v>ZP64.21</v>
          </cell>
          <cell r="D836" t="str">
            <v>6-003.hm</v>
          </cell>
          <cell r="E836" t="str">
            <v>6.000 mg bis unter 6.600 mg</v>
          </cell>
          <cell r="F836">
            <v>114230.1</v>
          </cell>
        </row>
        <row r="837">
          <cell r="C837" t="str">
            <v>ZP64.22</v>
          </cell>
          <cell r="D837" t="str">
            <v>6-003.hn</v>
          </cell>
          <cell r="E837" t="str">
            <v>6.600 mg bis unter 7.200 mg</v>
          </cell>
          <cell r="F837">
            <v>125374.5</v>
          </cell>
        </row>
        <row r="838">
          <cell r="C838" t="str">
            <v>ZP64.23</v>
          </cell>
          <cell r="D838" t="str">
            <v>6-003.hp</v>
          </cell>
          <cell r="E838" t="str">
            <v>7.200 mg bis unter 7.800 mg</v>
          </cell>
          <cell r="F838">
            <v>136518.9</v>
          </cell>
        </row>
        <row r="839">
          <cell r="C839" t="str">
            <v>ZP64.24</v>
          </cell>
          <cell r="D839" t="str">
            <v>6-003.hq</v>
          </cell>
          <cell r="E839" t="str">
            <v>7.800 mg bis unter 8.400 mg</v>
          </cell>
          <cell r="F839">
            <v>147663.29999999999</v>
          </cell>
        </row>
        <row r="840">
          <cell r="C840" t="str">
            <v>ZP64.25</v>
          </cell>
          <cell r="D840" t="str">
            <v>6-003.hr</v>
          </cell>
          <cell r="E840" t="str">
            <v>8.400 mg bis unter 9.600 mg</v>
          </cell>
          <cell r="F840">
            <v>161593.79999999999</v>
          </cell>
        </row>
        <row r="841">
          <cell r="C841" t="str">
            <v>ZP64.26</v>
          </cell>
          <cell r="D841" t="str">
            <v>6-003.hs</v>
          </cell>
          <cell r="E841" t="str">
            <v>9.600 mg bis unter 10.800 mg</v>
          </cell>
          <cell r="F841">
            <v>183882.6</v>
          </cell>
        </row>
        <row r="842">
          <cell r="C842" t="str">
            <v>ZP64.27</v>
          </cell>
          <cell r="D842" t="str">
            <v>6-003.ht</v>
          </cell>
          <cell r="E842" t="str">
            <v>10.800 mg bis unter 13.200 mg</v>
          </cell>
          <cell r="F842">
            <v>215458.4</v>
          </cell>
        </row>
        <row r="843">
          <cell r="C843" t="str">
            <v>ZP64.28</v>
          </cell>
          <cell r="D843" t="str">
            <v>6-003.hu</v>
          </cell>
          <cell r="E843" t="str">
            <v>13.200 mg bis unter 15.600 mg</v>
          </cell>
          <cell r="F843">
            <v>260036</v>
          </cell>
        </row>
        <row r="844">
          <cell r="C844" t="str">
            <v>ZP64.29</v>
          </cell>
          <cell r="D844" t="str">
            <v>6-003.hv</v>
          </cell>
          <cell r="E844" t="str">
            <v>15.600 mg bis unter 20.400 mg</v>
          </cell>
          <cell r="F844">
            <v>319472.8</v>
          </cell>
        </row>
        <row r="845">
          <cell r="C845" t="str">
            <v>ZP64.30</v>
          </cell>
          <cell r="D845" t="str">
            <v>6-003.hw</v>
          </cell>
          <cell r="E845" t="str">
            <v>20.400 mg bis unter 25.200 mg</v>
          </cell>
          <cell r="F845">
            <v>408628</v>
          </cell>
        </row>
        <row r="846">
          <cell r="C846" t="str">
            <v>ZP64.31</v>
          </cell>
          <cell r="D846" t="str">
            <v>6-003.hz</v>
          </cell>
          <cell r="E846" t="str">
            <v>25.200 mg oder mehr</v>
          </cell>
          <cell r="F846">
            <v>497783.2</v>
          </cell>
        </row>
        <row r="847">
          <cell r="C847">
            <v>0</v>
          </cell>
          <cell r="D847">
            <v>0</v>
          </cell>
          <cell r="E847" t="str">
            <v>Applikation von Medikamenten, Liste 6: Ofatumumab, parenteral</v>
          </cell>
          <cell r="F847">
            <v>0</v>
          </cell>
        </row>
        <row r="848">
          <cell r="C848" t="str">
            <v>ZP65.01</v>
          </cell>
          <cell r="D848" t="str">
            <v>6-006.40</v>
          </cell>
          <cell r="E848" t="str">
            <v>300 mg bis unter 600 mg</v>
          </cell>
          <cell r="F848">
            <v>901.92</v>
          </cell>
        </row>
        <row r="849">
          <cell r="C849" t="str">
            <v>ZP65.02</v>
          </cell>
          <cell r="D849" t="str">
            <v>6-006.41</v>
          </cell>
          <cell r="E849" t="str">
            <v>600 mg bis unter 900 mg</v>
          </cell>
          <cell r="F849">
            <v>1803.84</v>
          </cell>
        </row>
        <row r="850">
          <cell r="C850" t="str">
            <v>ZP65.03</v>
          </cell>
          <cell r="D850" t="str">
            <v>6-006.42</v>
          </cell>
          <cell r="E850" t="str">
            <v>900 mg bis unter 1.200 mg</v>
          </cell>
          <cell r="F850">
            <v>2705.76</v>
          </cell>
        </row>
        <row r="851">
          <cell r="C851" t="str">
            <v>ZP65.04</v>
          </cell>
          <cell r="D851" t="str">
            <v>6-006.43</v>
          </cell>
          <cell r="E851" t="str">
            <v>1.200 mg bis unter 1.500 mg</v>
          </cell>
          <cell r="F851">
            <v>3607.68</v>
          </cell>
        </row>
        <row r="852">
          <cell r="C852" t="str">
            <v>ZP65.05</v>
          </cell>
          <cell r="D852" t="str">
            <v>6-006.44</v>
          </cell>
          <cell r="E852" t="str">
            <v>1.500 mg bis unter 2.000 mg</v>
          </cell>
          <cell r="F852">
            <v>4509.6000000000004</v>
          </cell>
        </row>
        <row r="853">
          <cell r="C853" t="str">
            <v>ZP65.06</v>
          </cell>
          <cell r="D853" t="str">
            <v>6-006.45</v>
          </cell>
          <cell r="E853" t="str">
            <v>2.000 mg bis unter 4.000 mg</v>
          </cell>
          <cell r="F853">
            <v>6012.8</v>
          </cell>
        </row>
        <row r="854">
          <cell r="C854" t="str">
            <v>ZP65.07</v>
          </cell>
          <cell r="D854" t="str">
            <v>6-006.46</v>
          </cell>
          <cell r="E854" t="str">
            <v>4.000 mg bis unter 6.000 mg</v>
          </cell>
          <cell r="F854">
            <v>12025.6</v>
          </cell>
        </row>
        <row r="855">
          <cell r="C855" t="str">
            <v>ZP65.08</v>
          </cell>
          <cell r="D855" t="str">
            <v>6-006.47</v>
          </cell>
          <cell r="E855" t="str">
            <v>6.000 mg bis unter 8.000 mg</v>
          </cell>
          <cell r="F855">
            <v>18038.400000000001</v>
          </cell>
        </row>
        <row r="856">
          <cell r="C856" t="str">
            <v>ZP65.09</v>
          </cell>
          <cell r="D856" t="str">
            <v>6-006.48</v>
          </cell>
          <cell r="E856" t="str">
            <v>8.000 mg bis unter 10.000 mg</v>
          </cell>
          <cell r="F856">
            <v>24051.200000000001</v>
          </cell>
        </row>
        <row r="857">
          <cell r="C857" t="str">
            <v>ZP65.10</v>
          </cell>
          <cell r="D857" t="str">
            <v>6-006.49</v>
          </cell>
          <cell r="E857" t="str">
            <v>10.000 mg bis unter 12.000 mg</v>
          </cell>
          <cell r="F857">
            <v>30064</v>
          </cell>
        </row>
        <row r="858">
          <cell r="C858" t="str">
            <v>ZP65.11</v>
          </cell>
          <cell r="D858" t="str">
            <v>6-006.4a</v>
          </cell>
          <cell r="E858" t="str">
            <v>12.000 mg bis unter 14.000 mg</v>
          </cell>
          <cell r="F858">
            <v>36076.800000000003</v>
          </cell>
        </row>
        <row r="859">
          <cell r="C859" t="str">
            <v>ZP65.12</v>
          </cell>
          <cell r="D859" t="str">
            <v>6-006.4b</v>
          </cell>
          <cell r="E859" t="str">
            <v>14.000 mg bis unter 16.000 mg</v>
          </cell>
          <cell r="F859">
            <v>42089.599999999999</v>
          </cell>
        </row>
        <row r="860">
          <cell r="C860" t="str">
            <v>ZP65.13</v>
          </cell>
          <cell r="D860" t="str">
            <v>6-006.4c</v>
          </cell>
          <cell r="E860" t="str">
            <v>16.000 mg bis unter 18.000 mg</v>
          </cell>
          <cell r="F860">
            <v>48102.400000000001</v>
          </cell>
        </row>
        <row r="861">
          <cell r="C861" t="str">
            <v>ZP65.14</v>
          </cell>
          <cell r="D861" t="str">
            <v>6-006.4d</v>
          </cell>
          <cell r="E861" t="str">
            <v>18.000 mg bis unter 20.000 mg</v>
          </cell>
          <cell r="F861">
            <v>54115.199999999997</v>
          </cell>
        </row>
        <row r="862">
          <cell r="C862" t="str">
            <v>ZP65.15</v>
          </cell>
          <cell r="D862" t="str">
            <v>6-006.4e</v>
          </cell>
          <cell r="E862" t="str">
            <v>20.000 mg bis unter 22.000 mg</v>
          </cell>
          <cell r="F862">
            <v>60128</v>
          </cell>
        </row>
        <row r="863">
          <cell r="C863" t="str">
            <v>ZP65.16</v>
          </cell>
          <cell r="D863" t="str">
            <v>6-006.4f</v>
          </cell>
          <cell r="E863" t="str">
            <v>22.000 mg bis unter 24.000 mg</v>
          </cell>
          <cell r="F863">
            <v>66140.800000000003</v>
          </cell>
        </row>
        <row r="864">
          <cell r="C864" t="str">
            <v>ZP65.17</v>
          </cell>
          <cell r="D864" t="str">
            <v>6-006.4g</v>
          </cell>
          <cell r="E864" t="str">
            <v>24.000 mg oder mehr</v>
          </cell>
          <cell r="F864">
            <v>72153.600000000006</v>
          </cell>
        </row>
        <row r="865">
          <cell r="C865">
            <v>0</v>
          </cell>
          <cell r="D865">
            <v>0</v>
          </cell>
          <cell r="E865" t="str">
            <v>Applikation von Medikamenten, Liste 4: Decitabine, parenteral</v>
          </cell>
          <cell r="F865">
            <v>0</v>
          </cell>
        </row>
        <row r="866">
          <cell r="C866" t="str">
            <v>ZP66.01</v>
          </cell>
          <cell r="D866" t="str">
            <v>6-004.40</v>
          </cell>
          <cell r="E866" t="str">
            <v>30 mg bis unter 60 mg</v>
          </cell>
          <cell r="F866">
            <v>1044.1600000000001</v>
          </cell>
        </row>
        <row r="867">
          <cell r="C867" t="str">
            <v>ZP66.02</v>
          </cell>
          <cell r="D867" t="str">
            <v>6-004.41</v>
          </cell>
          <cell r="E867" t="str">
            <v>60 mg bis unter 90 mg</v>
          </cell>
          <cell r="F867">
            <v>1930.06</v>
          </cell>
        </row>
        <row r="868">
          <cell r="C868" t="str">
            <v>ZP66.03</v>
          </cell>
          <cell r="D868" t="str">
            <v>6-004.42</v>
          </cell>
          <cell r="E868" t="str">
            <v>90 mg bis unter 120 mg</v>
          </cell>
          <cell r="F868">
            <v>2757.23</v>
          </cell>
        </row>
        <row r="869">
          <cell r="C869" t="str">
            <v>ZP66.04</v>
          </cell>
          <cell r="D869" t="str">
            <v>6-004.43</v>
          </cell>
          <cell r="E869" t="str">
            <v>120 mg bis unter 150 mg</v>
          </cell>
          <cell r="F869">
            <v>3584.4</v>
          </cell>
        </row>
        <row r="870">
          <cell r="C870" t="str">
            <v>ZP66.05</v>
          </cell>
          <cell r="D870" t="str">
            <v>6-004.44</v>
          </cell>
          <cell r="E870" t="str">
            <v>150 mg bis unter 180 mg</v>
          </cell>
          <cell r="F870">
            <v>4411.57</v>
          </cell>
        </row>
        <row r="871">
          <cell r="C871" t="str">
            <v>ZP66.06</v>
          </cell>
          <cell r="D871" t="str">
            <v>6-004.45</v>
          </cell>
          <cell r="E871" t="str">
            <v>180 mg bis unter 210 mg</v>
          </cell>
          <cell r="F871">
            <v>5238.74</v>
          </cell>
        </row>
        <row r="872">
          <cell r="C872" t="str">
            <v>ZP66.07</v>
          </cell>
          <cell r="D872" t="str">
            <v>6-004.46</v>
          </cell>
          <cell r="E872" t="str">
            <v>210 mg bis unter 240 mg</v>
          </cell>
          <cell r="F872">
            <v>6065.91</v>
          </cell>
        </row>
        <row r="873">
          <cell r="C873" t="str">
            <v>ZP66.08</v>
          </cell>
          <cell r="D873" t="str">
            <v>6-004.47</v>
          </cell>
          <cell r="E873" t="str">
            <v>240 mg bis unter 270 mg</v>
          </cell>
          <cell r="F873">
            <v>6893.08</v>
          </cell>
        </row>
        <row r="874">
          <cell r="C874" t="str">
            <v>ZP66.09</v>
          </cell>
          <cell r="D874" t="str">
            <v>6-004.48</v>
          </cell>
          <cell r="E874" t="str">
            <v>270 mg bis unter 300 mg</v>
          </cell>
          <cell r="F874">
            <v>7720.24</v>
          </cell>
        </row>
        <row r="875">
          <cell r="C875" t="str">
            <v>ZP66.10</v>
          </cell>
          <cell r="D875" t="str">
            <v>6-004.49</v>
          </cell>
          <cell r="E875" t="str">
            <v>300 mg bis unter 330 mg</v>
          </cell>
          <cell r="F875">
            <v>8547.41</v>
          </cell>
        </row>
        <row r="876">
          <cell r="C876" t="str">
            <v>ZP66.11</v>
          </cell>
          <cell r="D876" t="str">
            <v>6-004.4a</v>
          </cell>
          <cell r="E876" t="str">
            <v>330 mg bis unter 360 mg</v>
          </cell>
          <cell r="F876">
            <v>9374.58</v>
          </cell>
        </row>
        <row r="877">
          <cell r="C877" t="str">
            <v>ZP66.12</v>
          </cell>
          <cell r="D877" t="str">
            <v>6-004.4b</v>
          </cell>
          <cell r="E877" t="str">
            <v>360 mg bis unter 390 mg</v>
          </cell>
          <cell r="F877">
            <v>10201.75</v>
          </cell>
        </row>
        <row r="878">
          <cell r="C878" t="str">
            <v>ZP66.13</v>
          </cell>
          <cell r="D878" t="str">
            <v>6-004.4c</v>
          </cell>
          <cell r="E878" t="str">
            <v>390 mg bis unter 420 mg</v>
          </cell>
          <cell r="F878">
            <v>11028.92</v>
          </cell>
        </row>
        <row r="879">
          <cell r="C879" t="str">
            <v>ZP66.14</v>
          </cell>
          <cell r="D879" t="str">
            <v>6-004.4d</v>
          </cell>
          <cell r="E879" t="str">
            <v>420 mg bis unter 450 mg</v>
          </cell>
          <cell r="F879">
            <v>11856.09</v>
          </cell>
        </row>
        <row r="880">
          <cell r="C880" t="str">
            <v>ZP66.15</v>
          </cell>
          <cell r="D880" t="str">
            <v>6-004.4e</v>
          </cell>
          <cell r="E880" t="str">
            <v>450 mg bis unter 480 mg</v>
          </cell>
          <cell r="F880">
            <v>12683.26</v>
          </cell>
        </row>
        <row r="881">
          <cell r="C881" t="str">
            <v>ZP66.16</v>
          </cell>
          <cell r="D881" t="str">
            <v>6-004.4f</v>
          </cell>
          <cell r="E881" t="str">
            <v>480 mg bis unter 510 mg</v>
          </cell>
          <cell r="F881">
            <v>13510.43</v>
          </cell>
        </row>
        <row r="882">
          <cell r="C882" t="str">
            <v>ZP66.17</v>
          </cell>
          <cell r="D882" t="str">
            <v>6-004.4g</v>
          </cell>
          <cell r="E882" t="str">
            <v>510 mg oder mehr</v>
          </cell>
          <cell r="F882">
            <v>14337.6</v>
          </cell>
        </row>
        <row r="883">
          <cell r="C883">
            <v>0</v>
          </cell>
          <cell r="D883">
            <v>0</v>
          </cell>
          <cell r="E883" t="str">
            <v>Applikation von Medikamenten, Liste 5: Tocilizumab, intravenös</v>
          </cell>
          <cell r="F883">
            <v>0</v>
          </cell>
        </row>
        <row r="884">
          <cell r="C884" t="str">
            <v>ZP67.014)</v>
          </cell>
          <cell r="D884" t="str">
            <v>6-005.m0</v>
          </cell>
          <cell r="E884" t="str">
            <v>80 mg bis unter 200 mg</v>
          </cell>
          <cell r="F884">
            <v>320.52999999999997</v>
          </cell>
        </row>
        <row r="885">
          <cell r="C885" t="str">
            <v>ZP67.024)</v>
          </cell>
          <cell r="D885" t="str">
            <v>6-005.m1</v>
          </cell>
          <cell r="E885" t="str">
            <v>200 mg bis unter 320 mg</v>
          </cell>
          <cell r="F885">
            <v>641.05999999999995</v>
          </cell>
        </row>
        <row r="886">
          <cell r="C886" t="str">
            <v>ZP67.03</v>
          </cell>
          <cell r="D886" t="str">
            <v>6-005.m2</v>
          </cell>
          <cell r="E886" t="str">
            <v>320 mg bis unter 480 mg</v>
          </cell>
          <cell r="F886">
            <v>961.6</v>
          </cell>
        </row>
        <row r="887">
          <cell r="C887" t="str">
            <v>ZP67.04</v>
          </cell>
          <cell r="D887" t="str">
            <v>6-005.m3</v>
          </cell>
          <cell r="E887" t="str">
            <v>480 mg bis unter 640 mg</v>
          </cell>
          <cell r="F887">
            <v>1388.97</v>
          </cell>
        </row>
        <row r="888">
          <cell r="C888" t="str">
            <v>ZP67.05</v>
          </cell>
          <cell r="D888" t="str">
            <v>6-005.m4</v>
          </cell>
          <cell r="E888" t="str">
            <v>640 mg bis unter 800 mg</v>
          </cell>
          <cell r="F888">
            <v>1815.71</v>
          </cell>
        </row>
        <row r="889">
          <cell r="C889" t="str">
            <v>ZP67.06</v>
          </cell>
          <cell r="D889" t="str">
            <v>6-005.m5</v>
          </cell>
          <cell r="E889" t="str">
            <v>800 mg bis unter 960 mg</v>
          </cell>
          <cell r="F889">
            <v>2243.7199999999998</v>
          </cell>
        </row>
        <row r="890">
          <cell r="C890" t="str">
            <v>ZP67.07</v>
          </cell>
          <cell r="D890" t="str">
            <v>6-005.m6</v>
          </cell>
          <cell r="E890" t="str">
            <v>960 mg bis unter 1.120 mg</v>
          </cell>
          <cell r="F890">
            <v>2671.1</v>
          </cell>
        </row>
        <row r="891">
          <cell r="C891" t="str">
            <v>ZP67.08</v>
          </cell>
          <cell r="D891" t="str">
            <v>6-005.m7</v>
          </cell>
          <cell r="E891" t="str">
            <v>1.120 mg bis unter 1.280 mg</v>
          </cell>
          <cell r="F891">
            <v>3098.48</v>
          </cell>
        </row>
        <row r="892">
          <cell r="C892" t="str">
            <v>ZP67.09</v>
          </cell>
          <cell r="D892" t="str">
            <v>6-005.m8</v>
          </cell>
          <cell r="E892" t="str">
            <v>1.280 mg bis unter 1.440 mg</v>
          </cell>
          <cell r="F892">
            <v>3525.85</v>
          </cell>
        </row>
        <row r="893">
          <cell r="C893" t="str">
            <v>ZP67.10</v>
          </cell>
          <cell r="D893" t="str">
            <v>6-005.m9</v>
          </cell>
          <cell r="E893" t="str">
            <v>1.440 mg bis unter 1.600 mg</v>
          </cell>
          <cell r="F893">
            <v>3953.23</v>
          </cell>
        </row>
        <row r="894">
          <cell r="C894" t="str">
            <v>ZP67.11</v>
          </cell>
          <cell r="D894" t="str">
            <v>6-005.ma</v>
          </cell>
          <cell r="E894" t="str">
            <v>1.600 mg bis unter 1.760 mg</v>
          </cell>
          <cell r="F894">
            <v>4380.6000000000004</v>
          </cell>
        </row>
        <row r="895">
          <cell r="C895" t="str">
            <v>ZP67.12</v>
          </cell>
          <cell r="D895" t="str">
            <v>6-005.mb</v>
          </cell>
          <cell r="E895" t="str">
            <v>1.760 mg bis unter 1.920 mg</v>
          </cell>
          <cell r="F895">
            <v>4807.9799999999996</v>
          </cell>
        </row>
        <row r="896">
          <cell r="C896" t="str">
            <v>ZP67.13</v>
          </cell>
          <cell r="D896" t="str">
            <v>6-005.mc</v>
          </cell>
          <cell r="E896" t="str">
            <v>1.920 mg bis unter 2.080 mg</v>
          </cell>
          <cell r="F896">
            <v>5235.3599999999997</v>
          </cell>
        </row>
        <row r="897">
          <cell r="C897" t="str">
            <v>ZP67.14</v>
          </cell>
          <cell r="D897" t="str">
            <v>6-005.md</v>
          </cell>
          <cell r="E897" t="str">
            <v>2.080 mg oder mehr</v>
          </cell>
          <cell r="F897">
            <v>5662.73</v>
          </cell>
        </row>
        <row r="898">
          <cell r="C898">
            <v>0</v>
          </cell>
          <cell r="D898">
            <v>0</v>
          </cell>
          <cell r="E898" t="str">
            <v>Applikation von Medikamenten, Liste 7: Lipegfilgrastim, parenteral</v>
          </cell>
          <cell r="F898">
            <v>0</v>
          </cell>
        </row>
        <row r="899">
          <cell r="C899" t="str">
            <v>ZP68.014)</v>
          </cell>
          <cell r="D899" t="str">
            <v>6-007.70</v>
          </cell>
          <cell r="E899" t="str">
            <v>1 mg bis unter 3 mg</v>
          </cell>
          <cell r="F899">
            <v>130.9</v>
          </cell>
        </row>
        <row r="900">
          <cell r="C900" t="str">
            <v>ZP68.024)</v>
          </cell>
          <cell r="D900" t="str">
            <v>6-007.71</v>
          </cell>
          <cell r="E900" t="str">
            <v>3 mg bis unter 6 mg</v>
          </cell>
          <cell r="F900">
            <v>314.14999999999998</v>
          </cell>
        </row>
        <row r="901">
          <cell r="C901" t="str">
            <v>ZP68.03</v>
          </cell>
          <cell r="D901" t="str">
            <v>6-007.72</v>
          </cell>
          <cell r="E901" t="str">
            <v>6 mg bis unter 12 mg</v>
          </cell>
          <cell r="F901">
            <v>280.11</v>
          </cell>
        </row>
        <row r="902">
          <cell r="C902" t="str">
            <v>ZP68.04</v>
          </cell>
          <cell r="D902" t="str">
            <v>6-007.73</v>
          </cell>
          <cell r="E902" t="str">
            <v>12 mg bis unter 18 mg</v>
          </cell>
          <cell r="F902">
            <v>751.34</v>
          </cell>
        </row>
        <row r="903">
          <cell r="C903" t="str">
            <v>ZP68.05</v>
          </cell>
          <cell r="D903" t="str">
            <v>6-007.74</v>
          </cell>
          <cell r="E903" t="str">
            <v>18 mg bis unter 24 mg</v>
          </cell>
          <cell r="F903">
            <v>1222.57</v>
          </cell>
        </row>
        <row r="904">
          <cell r="C904" t="str">
            <v>ZP68.06</v>
          </cell>
          <cell r="D904" t="str">
            <v>6-007.75</v>
          </cell>
          <cell r="E904" t="str">
            <v>24 mg bis unter 30 mg</v>
          </cell>
          <cell r="F904">
            <v>1693.81</v>
          </cell>
        </row>
        <row r="905">
          <cell r="C905" t="str">
            <v>ZP68.07</v>
          </cell>
          <cell r="D905" t="str">
            <v>6-007.76</v>
          </cell>
          <cell r="E905" t="str">
            <v>30 mg oder mehr</v>
          </cell>
          <cell r="F905">
            <v>2165.04</v>
          </cell>
        </row>
        <row r="906">
          <cell r="C906">
            <v>0</v>
          </cell>
          <cell r="D906">
            <v>0</v>
          </cell>
          <cell r="E906" t="str">
            <v>Transfusion von Vollblut, Erythrozytenkonzentrat und Thrombozytenkonzentrat: Pathogeninaktiviertes Thrombozytenkonzentrat</v>
          </cell>
          <cell r="F906">
            <v>0</v>
          </cell>
        </row>
        <row r="907">
          <cell r="C907" t="str">
            <v>ZP69.014)</v>
          </cell>
          <cell r="D907" t="str">
            <v>8-800.h1</v>
          </cell>
          <cell r="E907" t="str">
            <v>2 pathogeninaktivierte Thrombozytenkonzentrate</v>
          </cell>
          <cell r="F907">
            <v>644.16999999999996</v>
          </cell>
        </row>
        <row r="908">
          <cell r="C908" t="str">
            <v>ZP69.024)</v>
          </cell>
          <cell r="D908" t="str">
            <v>8-800.h2</v>
          </cell>
          <cell r="E908" t="str">
            <v>3 pathogeninaktivierte Thrombozytenkonzentrate</v>
          </cell>
          <cell r="F908">
            <v>966.26</v>
          </cell>
        </row>
        <row r="909">
          <cell r="C909" t="str">
            <v>ZP69.03</v>
          </cell>
          <cell r="D909" t="str">
            <v>8-800.h3</v>
          </cell>
          <cell r="E909" t="str">
            <v>4 pathogeninaktivierte Thrombozytenkonzentrate</v>
          </cell>
          <cell r="F909">
            <v>1288.3499999999999</v>
          </cell>
        </row>
        <row r="910">
          <cell r="C910" t="str">
            <v>ZP69.04</v>
          </cell>
          <cell r="D910" t="str">
            <v>8-800.h4</v>
          </cell>
          <cell r="E910" t="str">
            <v>5 pathogeninaktivierte Thrombozytenkonzentrate</v>
          </cell>
          <cell r="F910">
            <v>1610.43</v>
          </cell>
        </row>
        <row r="911">
          <cell r="C911" t="str">
            <v>ZP69.05</v>
          </cell>
          <cell r="D911" t="str">
            <v>8-800.h5</v>
          </cell>
          <cell r="E911" t="str">
            <v>6 bis unter 8 pathogeninaktivierte Thrombozytenkonzentrate</v>
          </cell>
          <cell r="F911">
            <v>2093.56</v>
          </cell>
        </row>
        <row r="912">
          <cell r="C912" t="str">
            <v>ZP69.06</v>
          </cell>
          <cell r="D912" t="str">
            <v>8-800.h6</v>
          </cell>
          <cell r="E912" t="str">
            <v>8 bis unter 10 pathogeninaktivierte Thrombozytenkonzentrate</v>
          </cell>
          <cell r="F912">
            <v>2737.74</v>
          </cell>
        </row>
        <row r="913">
          <cell r="C913" t="str">
            <v>ZP69.07</v>
          </cell>
          <cell r="D913" t="str">
            <v>8-800.h7</v>
          </cell>
          <cell r="E913" t="str">
            <v>10 bis unter 12 pathogeninaktivierte Thrombozytenkonzentrate</v>
          </cell>
          <cell r="F913">
            <v>3381.91</v>
          </cell>
        </row>
        <row r="914">
          <cell r="C914" t="str">
            <v>ZP69.08</v>
          </cell>
          <cell r="D914" t="str">
            <v>8-800.h8</v>
          </cell>
          <cell r="E914" t="str">
            <v>12 bis unter 14 pathogeninaktivierte Thrombozytenkonzentrate</v>
          </cell>
          <cell r="F914">
            <v>4026.09</v>
          </cell>
        </row>
        <row r="915">
          <cell r="C915" t="str">
            <v>ZP69.09</v>
          </cell>
          <cell r="D915" t="str">
            <v>8-800.h9</v>
          </cell>
          <cell r="E915" t="str">
            <v>14 bis unter 16 pathogeninaktivierte Thrombozytenkonzentrate</v>
          </cell>
          <cell r="F915">
            <v>4670.26</v>
          </cell>
        </row>
        <row r="916">
          <cell r="C916" t="str">
            <v>ZP69.10</v>
          </cell>
          <cell r="D916" t="str">
            <v>8-800.ha</v>
          </cell>
          <cell r="E916" t="str">
            <v>16 bis unter 18 pathogeninaktivierte Thrombozytenkonzentrate</v>
          </cell>
          <cell r="F916">
            <v>5314.43</v>
          </cell>
        </row>
        <row r="917">
          <cell r="C917" t="str">
            <v>ZP69.11</v>
          </cell>
          <cell r="D917" t="str">
            <v>8-800.hb</v>
          </cell>
          <cell r="E917" t="str">
            <v>18 bis unter 20 pathogeninaktivierte Thrombozytenkonzentrate</v>
          </cell>
          <cell r="F917">
            <v>5958.61</v>
          </cell>
        </row>
        <row r="918">
          <cell r="C918" t="str">
            <v>ZP69.12</v>
          </cell>
          <cell r="D918" t="str">
            <v>8-800.hc</v>
          </cell>
          <cell r="E918" t="str">
            <v>20 bis unter 24 pathogeninaktivierte Thrombozytenkonzentrate</v>
          </cell>
          <cell r="F918">
            <v>6763.82</v>
          </cell>
        </row>
        <row r="919">
          <cell r="C919" t="str">
            <v>ZP69.13</v>
          </cell>
          <cell r="D919" t="str">
            <v>8-800.hd</v>
          </cell>
          <cell r="E919" t="str">
            <v>24 bis unter 28 pathogeninaktivierte Thrombozytenkonzentrate</v>
          </cell>
          <cell r="F919">
            <v>8052.17</v>
          </cell>
        </row>
        <row r="920">
          <cell r="C920" t="str">
            <v>ZP69.14</v>
          </cell>
          <cell r="D920" t="str">
            <v>8-800.he</v>
          </cell>
          <cell r="E920" t="str">
            <v>28 bis unter 32 pathogeninaktivierte Thrombozytenkonzentrate</v>
          </cell>
          <cell r="F920">
            <v>9340.52</v>
          </cell>
        </row>
        <row r="921">
          <cell r="C921" t="str">
            <v>ZP69.15</v>
          </cell>
          <cell r="D921" t="str">
            <v>8-800.hf</v>
          </cell>
          <cell r="E921" t="str">
            <v>32 bis unter 36 pathogeninaktivierte Thrombozytenkonzentrate</v>
          </cell>
          <cell r="F921">
            <v>10628.86</v>
          </cell>
        </row>
        <row r="922">
          <cell r="C922" t="str">
            <v>ZP69.16</v>
          </cell>
          <cell r="D922" t="str">
            <v>8-800.hg</v>
          </cell>
          <cell r="E922" t="str">
            <v>36 bis unter 40 pathogeninaktivierte Thrombozytenkonzentrate</v>
          </cell>
          <cell r="F922">
            <v>11917.21</v>
          </cell>
        </row>
        <row r="923">
          <cell r="C923" t="str">
            <v>ZP69.17</v>
          </cell>
          <cell r="D923" t="str">
            <v>8-800.hh</v>
          </cell>
          <cell r="E923" t="str">
            <v>40 bis unter 46 pathogeninaktivierte Thrombozytenkonzentrate</v>
          </cell>
          <cell r="F923">
            <v>13366.6</v>
          </cell>
        </row>
        <row r="924">
          <cell r="C924" t="str">
            <v>ZP69.18</v>
          </cell>
          <cell r="D924" t="str">
            <v>8-800.hj</v>
          </cell>
          <cell r="E924" t="str">
            <v>46 bis unter 52 pathogeninaktivierte Thrombozytenkonzentrate</v>
          </cell>
          <cell r="F924">
            <v>15299.12</v>
          </cell>
        </row>
        <row r="925">
          <cell r="C925" t="str">
            <v>ZP69.19</v>
          </cell>
          <cell r="D925" t="str">
            <v>8-800.hk</v>
          </cell>
          <cell r="E925" t="str">
            <v>52 bis unter 58 pathogeninaktivierte Thrombozytenkonzentrate</v>
          </cell>
          <cell r="F925">
            <v>17231.64</v>
          </cell>
        </row>
        <row r="926">
          <cell r="C926" t="str">
            <v>ZP69.20</v>
          </cell>
          <cell r="D926" t="str">
            <v>8-800.hm</v>
          </cell>
          <cell r="E926" t="str">
            <v>58 bis unter 64 pathogeninaktivierte Thrombozytenkonzentrate</v>
          </cell>
          <cell r="F926">
            <v>19164.16</v>
          </cell>
        </row>
        <row r="927">
          <cell r="C927" t="str">
            <v>ZP69.21</v>
          </cell>
          <cell r="D927" t="str">
            <v>8-800.hn</v>
          </cell>
          <cell r="E927" t="str">
            <v>64 bis unter 70 pathogeninaktivierte Thrombozytenkonzentrate</v>
          </cell>
          <cell r="F927">
            <v>21096.69</v>
          </cell>
        </row>
        <row r="928">
          <cell r="C928" t="str">
            <v>ZP69.22</v>
          </cell>
          <cell r="D928" t="str">
            <v>8-800.hp</v>
          </cell>
          <cell r="E928" t="str">
            <v>70 bis unter 78 pathogeninaktivierte Thrombozytenkonzentrate</v>
          </cell>
          <cell r="F928">
            <v>23190.25</v>
          </cell>
        </row>
        <row r="929">
          <cell r="C929" t="str">
            <v>ZP69.23</v>
          </cell>
          <cell r="D929" t="str">
            <v>8-800.hq</v>
          </cell>
          <cell r="E929" t="str">
            <v>78 bis unter 86 pathogeninaktivierte Thrombozytenkonzentrate</v>
          </cell>
          <cell r="F929">
            <v>25766.94</v>
          </cell>
        </row>
        <row r="930">
          <cell r="C930" t="str">
            <v>ZP69.24</v>
          </cell>
          <cell r="D930" t="str">
            <v>8-800.hr</v>
          </cell>
          <cell r="E930" t="str">
            <v>86 bis unter 94 pathogeninaktivierte Thrombozytenkonzentrate</v>
          </cell>
          <cell r="F930">
            <v>28343.64</v>
          </cell>
        </row>
        <row r="931">
          <cell r="C931" t="str">
            <v>ZP69.25</v>
          </cell>
          <cell r="D931" t="str">
            <v>8-800.hs</v>
          </cell>
          <cell r="E931" t="str">
            <v>94 bis unter 102 pathogeninaktivierte Thrombozytenkonzentrate</v>
          </cell>
          <cell r="F931">
            <v>30920.33</v>
          </cell>
        </row>
        <row r="932">
          <cell r="C932" t="str">
            <v>ZP69.26</v>
          </cell>
          <cell r="D932" t="str">
            <v>8-800.ht</v>
          </cell>
          <cell r="E932" t="str">
            <v>102 bis unter 110 pathogeninaktivierte Thrombozytenkonzentrate</v>
          </cell>
          <cell r="F932">
            <v>33497.03</v>
          </cell>
        </row>
        <row r="933">
          <cell r="C933" t="str">
            <v>ZP69.27</v>
          </cell>
          <cell r="D933" t="str">
            <v>8-800.hu</v>
          </cell>
          <cell r="E933" t="str">
            <v>110 bis unter 118 pathogeninaktivierte Thrombozytenkonzentrate</v>
          </cell>
          <cell r="F933">
            <v>36073.72</v>
          </cell>
        </row>
        <row r="934">
          <cell r="C934" t="str">
            <v>ZP69.28</v>
          </cell>
          <cell r="D934" t="str">
            <v>8-800.hv</v>
          </cell>
          <cell r="E934" t="str">
            <v>118 bis unter 126 pathogeninaktivierte Thrombozytenkonzentrate</v>
          </cell>
          <cell r="F934">
            <v>38650.42</v>
          </cell>
        </row>
        <row r="935">
          <cell r="C935" t="str">
            <v>ZP69.29</v>
          </cell>
          <cell r="D935" t="str">
            <v>8-800.hz</v>
          </cell>
          <cell r="E935" t="str">
            <v>126 bis unter 134 pathogeninaktivierte Thrombozytenkonzentrate</v>
          </cell>
          <cell r="F935">
            <v>41227.11</v>
          </cell>
        </row>
        <row r="936">
          <cell r="C936" t="str">
            <v>ZP69.30</v>
          </cell>
          <cell r="D936" t="str">
            <v>8-800.n0</v>
          </cell>
          <cell r="E936" t="str">
            <v>134 bis unter 146 pathogeninaktivierte Thrombozytenkonzentrate</v>
          </cell>
          <cell r="F936">
            <v>44125.89</v>
          </cell>
        </row>
        <row r="937">
          <cell r="C937" t="str">
            <v>ZP69.31</v>
          </cell>
          <cell r="D937" t="str">
            <v>8-800.n1</v>
          </cell>
          <cell r="E937" t="str">
            <v>146 bis unter 158 pathogeninaktivierte Thrombozytenkonzentrate</v>
          </cell>
          <cell r="F937">
            <v>47990.93</v>
          </cell>
        </row>
        <row r="938">
          <cell r="C938" t="str">
            <v>ZP69.32</v>
          </cell>
          <cell r="D938" t="str">
            <v>8-800.n2</v>
          </cell>
          <cell r="E938" t="str">
            <v>158 bis unter 170 pathogeninaktivierte Thrombozytenkonzentrate</v>
          </cell>
          <cell r="F938">
            <v>51855.97</v>
          </cell>
        </row>
        <row r="939">
          <cell r="C939" t="str">
            <v>ZP69.33</v>
          </cell>
          <cell r="D939" t="str">
            <v>8-800.n3</v>
          </cell>
          <cell r="E939" t="str">
            <v>170 bis unter 182 pathogeninaktivierte Thrombozytenkonzentrate</v>
          </cell>
          <cell r="F939">
            <v>55721.02</v>
          </cell>
        </row>
        <row r="940">
          <cell r="C940" t="str">
            <v>ZP69.34</v>
          </cell>
          <cell r="D940" t="str">
            <v>8-800.n4</v>
          </cell>
          <cell r="E940" t="str">
            <v>182 bis unter 194 pathogeninaktivierte Thrombozytenkonzentrate</v>
          </cell>
          <cell r="F940">
            <v>59586.06</v>
          </cell>
        </row>
        <row r="941">
          <cell r="C941" t="str">
            <v>ZP69.35</v>
          </cell>
          <cell r="D941" t="str">
            <v>8-800.n5</v>
          </cell>
          <cell r="E941" t="str">
            <v>194 bis unter 210 pathogeninaktivierte Thrombozytenkonzentrate</v>
          </cell>
          <cell r="F941">
            <v>63773.19</v>
          </cell>
        </row>
        <row r="942">
          <cell r="C942" t="str">
            <v>ZP69.36</v>
          </cell>
          <cell r="D942" t="str">
            <v>8-800.n6</v>
          </cell>
          <cell r="E942" t="str">
            <v>210 bis unter 226 pathogeninaktivierte Thrombozytenkonzentrate</v>
          </cell>
          <cell r="F942">
            <v>68926.58</v>
          </cell>
        </row>
        <row r="943">
          <cell r="C943" t="str">
            <v>ZP69.37</v>
          </cell>
          <cell r="D943" t="str">
            <v>8-800.n7</v>
          </cell>
          <cell r="E943" t="str">
            <v>226 bis unter 242 pathogeninaktivierte Thrombozytenkonzentrate</v>
          </cell>
          <cell r="F943">
            <v>74079.960000000006</v>
          </cell>
        </row>
        <row r="944">
          <cell r="C944" t="str">
            <v>ZP69.38</v>
          </cell>
          <cell r="D944" t="str">
            <v>8-800.n8</v>
          </cell>
          <cell r="E944" t="str">
            <v>242 bis unter 258 pathogeninaktivierte Thrombozytenkonzentrate</v>
          </cell>
          <cell r="F944">
            <v>79233.350000000006</v>
          </cell>
        </row>
        <row r="945">
          <cell r="C945" t="str">
            <v>ZP69.39</v>
          </cell>
          <cell r="D945" t="str">
            <v>8-800.n9</v>
          </cell>
          <cell r="E945" t="str">
            <v>258 bis unter 274 pathogeninaktivierte Thrombozytenkonzentrate</v>
          </cell>
          <cell r="F945">
            <v>84386.74</v>
          </cell>
        </row>
        <row r="946">
          <cell r="C946" t="str">
            <v>ZP69.40</v>
          </cell>
          <cell r="D946" t="str">
            <v>8-800.na</v>
          </cell>
          <cell r="E946" t="str">
            <v>274 bis unter 294 pathogeninaktivierte Thrombozytenkonzentrate</v>
          </cell>
          <cell r="F946">
            <v>89862.22</v>
          </cell>
        </row>
        <row r="947">
          <cell r="C947" t="str">
            <v>ZP69.41</v>
          </cell>
          <cell r="D947" t="str">
            <v>8-800.nb</v>
          </cell>
          <cell r="E947" t="str">
            <v>294 bis unter 314 pathogeninaktivierte Thrombozytenkonzentrate</v>
          </cell>
          <cell r="F947">
            <v>96303.95</v>
          </cell>
        </row>
        <row r="948">
          <cell r="C948" t="str">
            <v>ZP69.42</v>
          </cell>
          <cell r="D948" t="str">
            <v>8-800.nc</v>
          </cell>
          <cell r="E948" t="str">
            <v>314 bis unter 334 pathogeninaktivierte Thrombozytenkonzentrate</v>
          </cell>
          <cell r="F948">
            <v>102745.69</v>
          </cell>
        </row>
        <row r="949">
          <cell r="C949" t="str">
            <v>ZP69.43</v>
          </cell>
          <cell r="D949" t="str">
            <v>8-800.nd</v>
          </cell>
          <cell r="E949" t="str">
            <v>334 bis unter 354 pathogeninaktivierte Thrombozytenkonzentrate</v>
          </cell>
          <cell r="F949">
            <v>109187.43</v>
          </cell>
        </row>
        <row r="950">
          <cell r="C950" t="str">
            <v>ZP69.44</v>
          </cell>
          <cell r="D950" t="str">
            <v>8-800.ne</v>
          </cell>
          <cell r="E950" t="str">
            <v>354 bis unter 374 pathogeninaktivierte Thrombozytenkonzentrate</v>
          </cell>
          <cell r="F950">
            <v>115629.16</v>
          </cell>
        </row>
        <row r="951">
          <cell r="C951" t="str">
            <v>ZP69.45</v>
          </cell>
          <cell r="D951" t="str">
            <v>8-800.nf</v>
          </cell>
          <cell r="E951" t="str">
            <v>374 oder mehr pathogeninaktivierte Thrombozytenkonzentrate</v>
          </cell>
          <cell r="F951">
            <v>122070.9</v>
          </cell>
        </row>
        <row r="952">
          <cell r="C952">
            <v>0</v>
          </cell>
          <cell r="D952">
            <v>0</v>
          </cell>
          <cell r="E952" t="str">
            <v>Transfusion von Vollblut, Erythrozytenkonzentrat und Thrombozytenkonzentrat: Pathogeninaktiviertes Apherese-Thrombozytenkonzentrat</v>
          </cell>
          <cell r="F952">
            <v>0</v>
          </cell>
        </row>
        <row r="953">
          <cell r="C953" t="str">
            <v>ZP70.014)</v>
          </cell>
          <cell r="D953" t="str">
            <v>8-800.d0</v>
          </cell>
          <cell r="E953" t="str">
            <v>1 pathogeninaktiviertes Apherese-Thrombozytenkonzentrat</v>
          </cell>
          <cell r="F953">
            <v>415.69</v>
          </cell>
        </row>
        <row r="954">
          <cell r="C954" t="str">
            <v>ZP70.02</v>
          </cell>
          <cell r="D954" t="str">
            <v>8-800.d1</v>
          </cell>
          <cell r="E954" t="str">
            <v>2 pathogeninaktivierte Apherese-Thrombozytenkonzentrate</v>
          </cell>
          <cell r="F954">
            <v>831.38</v>
          </cell>
        </row>
        <row r="955">
          <cell r="C955" t="str">
            <v>ZP70.03</v>
          </cell>
          <cell r="D955" t="str">
            <v>8-800.d2</v>
          </cell>
          <cell r="E955" t="str">
            <v>3 pathogeninaktivierte Apherese-Thrombozytenkonzentrate</v>
          </cell>
          <cell r="F955">
            <v>1247.06</v>
          </cell>
        </row>
        <row r="956">
          <cell r="C956" t="str">
            <v>ZP70.04</v>
          </cell>
          <cell r="D956" t="str">
            <v>8-800.d3</v>
          </cell>
          <cell r="E956" t="str">
            <v>4 pathogeninaktivierte Apherese-Thrombozytenkonzentrate</v>
          </cell>
          <cell r="F956">
            <v>1662.75</v>
          </cell>
        </row>
        <row r="957">
          <cell r="C957" t="str">
            <v>ZP70.05</v>
          </cell>
          <cell r="D957" t="str">
            <v>8-800.d4</v>
          </cell>
          <cell r="E957" t="str">
            <v>5 pathogeninaktivierte Apherese-Thrombozytenkonzentrate</v>
          </cell>
          <cell r="F957">
            <v>2078.44</v>
          </cell>
        </row>
        <row r="958">
          <cell r="C958" t="str">
            <v>ZP70.06</v>
          </cell>
          <cell r="D958" t="str">
            <v>8-800.d5</v>
          </cell>
          <cell r="E958" t="str">
            <v>6 bis unter 8 pathogeninaktivierte Apherese-Thrombozytenkonzentrate</v>
          </cell>
          <cell r="F958">
            <v>2701.97</v>
          </cell>
        </row>
        <row r="959">
          <cell r="C959" t="str">
            <v>ZP70.07</v>
          </cell>
          <cell r="D959" t="str">
            <v>8-800.d6</v>
          </cell>
          <cell r="E959" t="str">
            <v>8 bis unter 10 pathogeninaktivierte Apherese-Thrombozytenkonzentrate</v>
          </cell>
          <cell r="F959">
            <v>3533.35</v>
          </cell>
        </row>
        <row r="960">
          <cell r="C960" t="str">
            <v>ZP70.08</v>
          </cell>
          <cell r="D960" t="str">
            <v>8-800.d7</v>
          </cell>
          <cell r="E960" t="str">
            <v>10 bis unter 12 pathogeninaktivierte Apherese-Thrombozytenkonzentrate</v>
          </cell>
          <cell r="F960">
            <v>4364.72</v>
          </cell>
        </row>
        <row r="961">
          <cell r="C961" t="str">
            <v>ZP70.09</v>
          </cell>
          <cell r="D961" t="str">
            <v>8-800.d8</v>
          </cell>
          <cell r="E961" t="str">
            <v>12 bis unter 14 pathogeninaktivierte Apherese-Thrombozytenkonzentrate</v>
          </cell>
          <cell r="F961">
            <v>5196.1000000000004</v>
          </cell>
        </row>
        <row r="962">
          <cell r="C962" t="str">
            <v>ZP70.10</v>
          </cell>
          <cell r="D962" t="str">
            <v>8-800.d9</v>
          </cell>
          <cell r="E962" t="str">
            <v>14 bis unter 16 pathogeninaktivierte Apherese-Thrombozytenkonzentrate</v>
          </cell>
          <cell r="F962">
            <v>6027.47</v>
          </cell>
        </row>
        <row r="963">
          <cell r="C963" t="str">
            <v>ZP70.11</v>
          </cell>
          <cell r="D963" t="str">
            <v>8-800.da</v>
          </cell>
          <cell r="E963" t="str">
            <v>16 bis unter 18 pathogeninaktivierte Apherese-Thrombozytenkonzentrate</v>
          </cell>
          <cell r="F963">
            <v>6858.85</v>
          </cell>
        </row>
        <row r="964">
          <cell r="C964" t="str">
            <v>ZP70.12</v>
          </cell>
          <cell r="D964" t="str">
            <v>8-800.db</v>
          </cell>
          <cell r="E964" t="str">
            <v>18 bis unter 20 pathogeninaktivierte Apherese-Thrombozytenkonzentrate</v>
          </cell>
          <cell r="F964">
            <v>7690.22</v>
          </cell>
        </row>
        <row r="965">
          <cell r="C965" t="str">
            <v>ZP70.13</v>
          </cell>
          <cell r="D965" t="str">
            <v>8-800.dc</v>
          </cell>
          <cell r="E965" t="str">
            <v>20 bis unter 24 pathogeninaktivierte Apherese-Thrombozytenkonzentrate</v>
          </cell>
          <cell r="F965">
            <v>8729.44</v>
          </cell>
        </row>
        <row r="966">
          <cell r="C966" t="str">
            <v>ZP70.14</v>
          </cell>
          <cell r="D966" t="str">
            <v>8-800.dd</v>
          </cell>
          <cell r="E966" t="str">
            <v>24 bis unter 28 pathogeninaktivierte Apherese-Thrombozytenkonzentrate</v>
          </cell>
          <cell r="F966">
            <v>10392.200000000001</v>
          </cell>
        </row>
        <row r="967">
          <cell r="C967" t="str">
            <v>ZP70.15</v>
          </cell>
          <cell r="D967" t="str">
            <v>8-800.de</v>
          </cell>
          <cell r="E967" t="str">
            <v>28 bis unter 32 pathogeninaktivierte Apherese-Thrombozytenkonzentrate</v>
          </cell>
          <cell r="F967">
            <v>12054.95</v>
          </cell>
        </row>
        <row r="968">
          <cell r="C968" t="str">
            <v>ZP70.16</v>
          </cell>
          <cell r="D968" t="str">
            <v>8-800.df</v>
          </cell>
          <cell r="E968" t="str">
            <v>32 bis unter 36 pathogeninaktivierte Apherese-Thrombozytenkonzentrate</v>
          </cell>
          <cell r="F968">
            <v>13717.7</v>
          </cell>
        </row>
        <row r="969">
          <cell r="C969" t="str">
            <v>ZP70.17</v>
          </cell>
          <cell r="D969" t="str">
            <v>8-800.dg</v>
          </cell>
          <cell r="E969" t="str">
            <v>36 bis unter 40 pathogeninaktivierte Apherese-Thrombozytenkonzentrate</v>
          </cell>
          <cell r="F969">
            <v>15380.45</v>
          </cell>
        </row>
        <row r="970">
          <cell r="C970" t="str">
            <v>ZP70.18</v>
          </cell>
          <cell r="D970" t="str">
            <v>8-800.dh</v>
          </cell>
          <cell r="E970" t="str">
            <v>40 bis unter 46 pathogeninaktivierte Apherese-Thrombozytenkonzentrate</v>
          </cell>
          <cell r="F970">
            <v>17251.04</v>
          </cell>
        </row>
        <row r="971">
          <cell r="C971" t="str">
            <v>ZP70.19</v>
          </cell>
          <cell r="D971" t="str">
            <v>8-800.dj</v>
          </cell>
          <cell r="E971" t="str">
            <v>46 bis unter 52 pathogeninaktivierte Apherese-Thrombozytenkonzentrate</v>
          </cell>
          <cell r="F971">
            <v>19745.169999999998</v>
          </cell>
        </row>
        <row r="972">
          <cell r="C972" t="str">
            <v>ZP70.20</v>
          </cell>
          <cell r="D972" t="str">
            <v>8-800.dk</v>
          </cell>
          <cell r="E972" t="str">
            <v>52 bis unter 58 pathogeninaktivierte Apherese-Thrombozytenkonzentrate</v>
          </cell>
          <cell r="F972">
            <v>22239.3</v>
          </cell>
        </row>
        <row r="973">
          <cell r="C973" t="str">
            <v>ZP70.21</v>
          </cell>
          <cell r="D973" t="str">
            <v>8-800.dm</v>
          </cell>
          <cell r="E973" t="str">
            <v>58 bis unter 64 pathogeninaktivierte Apherese-Thrombozytenkonzentrate</v>
          </cell>
          <cell r="F973">
            <v>24733.42</v>
          </cell>
        </row>
        <row r="974">
          <cell r="C974" t="str">
            <v>ZP70.22</v>
          </cell>
          <cell r="D974" t="str">
            <v>8-800.dn</v>
          </cell>
          <cell r="E974" t="str">
            <v>64 bis unter 70 pathogeninaktivierte Apherese-Thrombozytenkonzentrate</v>
          </cell>
          <cell r="F974">
            <v>27227.55</v>
          </cell>
        </row>
        <row r="975">
          <cell r="C975" t="str">
            <v>ZP70.23</v>
          </cell>
          <cell r="D975" t="str">
            <v>8-800.dp</v>
          </cell>
          <cell r="E975" t="str">
            <v>70 bis unter 78 pathogeninaktivierte Apherese-Thrombozytenkonzentrate</v>
          </cell>
          <cell r="F975">
            <v>29929.52</v>
          </cell>
        </row>
        <row r="976">
          <cell r="C976" t="str">
            <v>ZP70.24</v>
          </cell>
          <cell r="D976" t="str">
            <v>8-800.dq</v>
          </cell>
          <cell r="E976" t="str">
            <v>78 bis unter 86 pathogeninaktivierte Apherese-Thrombozytenkonzentrate</v>
          </cell>
          <cell r="F976">
            <v>33255.019999999997</v>
          </cell>
        </row>
        <row r="977">
          <cell r="C977" t="str">
            <v>ZP70.25</v>
          </cell>
          <cell r="D977" t="str">
            <v>8-800.dr</v>
          </cell>
          <cell r="E977" t="str">
            <v>86 bis unter 94 pathogeninaktivierte Apherese-Thrombozytenkonzentrate</v>
          </cell>
          <cell r="F977">
            <v>36580.53</v>
          </cell>
        </row>
        <row r="978">
          <cell r="C978" t="str">
            <v>ZP70.26</v>
          </cell>
          <cell r="D978" t="str">
            <v>8-800.ds</v>
          </cell>
          <cell r="E978" t="str">
            <v>94 bis unter 102 pathogeninaktivierte Apherese-Thrombozytenkonzentrate</v>
          </cell>
          <cell r="F978">
            <v>39906.03</v>
          </cell>
        </row>
        <row r="979">
          <cell r="C979" t="str">
            <v>ZP70.27</v>
          </cell>
          <cell r="D979" t="str">
            <v>8-800.dt</v>
          </cell>
          <cell r="E979" t="str">
            <v>102 bis unter 110 pathogeninaktivierte Apherese-Thrombozytenkonzentrate</v>
          </cell>
          <cell r="F979">
            <v>43231.53</v>
          </cell>
        </row>
        <row r="980">
          <cell r="C980" t="str">
            <v>ZP70.28</v>
          </cell>
          <cell r="D980" t="str">
            <v>8-800.du</v>
          </cell>
          <cell r="E980" t="str">
            <v>110 bis unter 118 pathogeninaktivierte Apherese-Thrombozytenkonzentrate</v>
          </cell>
          <cell r="F980">
            <v>46557.03</v>
          </cell>
        </row>
        <row r="981">
          <cell r="C981" t="str">
            <v>ZP70.29</v>
          </cell>
          <cell r="D981" t="str">
            <v>8-800.dv</v>
          </cell>
          <cell r="E981" t="str">
            <v>118 bis unter 126 pathogeninaktivierte Apherese-Thrombozytenkonzentrate</v>
          </cell>
          <cell r="F981">
            <v>49882.54</v>
          </cell>
        </row>
        <row r="982">
          <cell r="C982" t="str">
            <v>ZP70.30</v>
          </cell>
          <cell r="D982" t="str">
            <v>8-800.dz</v>
          </cell>
          <cell r="E982" t="str">
            <v>126 bis unter 134 pathogeninaktivierte Apherese-Thrombozytenkonzentrate</v>
          </cell>
          <cell r="F982">
            <v>53208.04</v>
          </cell>
        </row>
        <row r="983">
          <cell r="C983" t="str">
            <v>ZP70.31</v>
          </cell>
          <cell r="D983" t="str">
            <v>8-800.j0</v>
          </cell>
          <cell r="E983" t="str">
            <v>134 bis unter 146 pathogeninaktivierte Apherese-Thrombozytenkonzentrate</v>
          </cell>
          <cell r="F983">
            <v>56949.23</v>
          </cell>
        </row>
        <row r="984">
          <cell r="C984" t="str">
            <v>ZP70.32</v>
          </cell>
          <cell r="D984" t="str">
            <v>8-800.j1</v>
          </cell>
          <cell r="E984" t="str">
            <v>146 bis unter 158 pathogeninaktivierte Apherese-Thrombozytenkonzentrate</v>
          </cell>
          <cell r="F984">
            <v>61937.48</v>
          </cell>
        </row>
        <row r="985">
          <cell r="C985" t="str">
            <v>ZP70.33</v>
          </cell>
          <cell r="D985" t="str">
            <v>8-800.j2</v>
          </cell>
          <cell r="E985" t="str">
            <v>158 bis unter 170 pathogeninaktivierte Apherese-Thrombozytenkonzentrate</v>
          </cell>
          <cell r="F985">
            <v>66925.740000000005</v>
          </cell>
        </row>
        <row r="986">
          <cell r="C986" t="str">
            <v>ZP70.34</v>
          </cell>
          <cell r="D986" t="str">
            <v>8-800.j3</v>
          </cell>
          <cell r="E986" t="str">
            <v>170 bis unter 182 pathogeninaktivierte Apherese-Thrombozytenkonzentrate</v>
          </cell>
          <cell r="F986">
            <v>71913.990000000005</v>
          </cell>
        </row>
        <row r="987">
          <cell r="C987" t="str">
            <v>ZP70.35</v>
          </cell>
          <cell r="D987" t="str">
            <v>8-800.j4</v>
          </cell>
          <cell r="E987" t="str">
            <v>182 bis unter 194 pathogeninaktivierte Apherese-Thrombozytenkonzentrate</v>
          </cell>
          <cell r="F987">
            <v>76902.240000000005</v>
          </cell>
        </row>
        <row r="988">
          <cell r="C988" t="str">
            <v>ZP70.36</v>
          </cell>
          <cell r="D988" t="str">
            <v>8-800.j5</v>
          </cell>
          <cell r="E988" t="str">
            <v>194 bis unter 210 pathogeninaktivierte Apherese-Thrombozytenkonzentrate</v>
          </cell>
          <cell r="F988">
            <v>82306.179999999993</v>
          </cell>
        </row>
        <row r="989">
          <cell r="C989" t="str">
            <v>ZP70.37</v>
          </cell>
          <cell r="D989" t="str">
            <v>8-800.j6</v>
          </cell>
          <cell r="E989" t="str">
            <v>210 bis unter 226 pathogeninaktivierte Apherese-Thrombozytenkonzentrate</v>
          </cell>
          <cell r="F989">
            <v>88957.19</v>
          </cell>
        </row>
        <row r="990">
          <cell r="C990" t="str">
            <v>ZP70.38</v>
          </cell>
          <cell r="D990" t="str">
            <v>8-800.j7</v>
          </cell>
          <cell r="E990" t="str">
            <v>226 bis unter 242 pathogeninaktivierte Apherese-Thrombozytenkonzentrate</v>
          </cell>
          <cell r="F990">
            <v>95608.19</v>
          </cell>
        </row>
        <row r="991">
          <cell r="C991" t="str">
            <v>ZP70.39</v>
          </cell>
          <cell r="D991" t="str">
            <v>8-800.j8</v>
          </cell>
          <cell r="E991" t="str">
            <v>242 bis unter 258 pathogeninaktivierte Apherese-Thrombozytenkonzentrate</v>
          </cell>
          <cell r="F991">
            <v>102259.2</v>
          </cell>
        </row>
        <row r="992">
          <cell r="C992" t="str">
            <v>ZP70.40</v>
          </cell>
          <cell r="D992" t="str">
            <v>8-800.j9</v>
          </cell>
          <cell r="E992" t="str">
            <v>258 bis unter 274 pathogeninaktivierte Apherese-Thrombozytenkonzentrate</v>
          </cell>
          <cell r="F992">
            <v>108910.2</v>
          </cell>
        </row>
        <row r="993">
          <cell r="C993" t="str">
            <v>ZP70.41</v>
          </cell>
          <cell r="D993" t="str">
            <v>8-800.ja</v>
          </cell>
          <cell r="E993" t="str">
            <v>274 bis unter 294 pathogeninaktivierte Apherese-Thrombozytenkonzentrate</v>
          </cell>
          <cell r="F993">
            <v>115976.9</v>
          </cell>
        </row>
        <row r="994">
          <cell r="C994" t="str">
            <v>ZP70.42</v>
          </cell>
          <cell r="D994" t="str">
            <v>8-800.jb</v>
          </cell>
          <cell r="E994" t="str">
            <v>294 bis unter 314 pathogeninaktivierte Apherese-Thrombozytenkonzentrate</v>
          </cell>
          <cell r="F994">
            <v>124290.65</v>
          </cell>
        </row>
        <row r="995">
          <cell r="C995" t="str">
            <v>ZP70.43</v>
          </cell>
          <cell r="D995" t="str">
            <v>8-800.jc</v>
          </cell>
          <cell r="E995" t="str">
            <v>314 bis unter 334 pathogeninaktivierte Apherese-Thrombozytenkonzentrate</v>
          </cell>
          <cell r="F995">
            <v>132604.41</v>
          </cell>
        </row>
        <row r="996">
          <cell r="C996" t="str">
            <v>ZP70.44</v>
          </cell>
          <cell r="D996" t="str">
            <v>8-800.jd</v>
          </cell>
          <cell r="E996" t="str">
            <v>334 bis unter 354 pathogeninaktivierte Apherese-Thrombozytenkonzentrate</v>
          </cell>
          <cell r="F996">
            <v>140918.16</v>
          </cell>
        </row>
        <row r="997">
          <cell r="C997" t="str">
            <v>ZP70.45</v>
          </cell>
          <cell r="D997" t="str">
            <v>8-800.je</v>
          </cell>
          <cell r="E997" t="str">
            <v>354 bis unter 374 pathogeninaktivierte Apherese-Thrombozytenkonzentrate</v>
          </cell>
          <cell r="F997">
            <v>149231.92000000001</v>
          </cell>
        </row>
        <row r="998">
          <cell r="C998" t="str">
            <v>ZP70.46</v>
          </cell>
          <cell r="D998" t="str">
            <v>8-800.jf</v>
          </cell>
          <cell r="E998" t="str">
            <v>374 oder mehr pathogeninaktivierte Apherese-Thrombozytenkonzentrate</v>
          </cell>
          <cell r="F998">
            <v>157545.68</v>
          </cell>
        </row>
        <row r="999">
          <cell r="C999">
            <v>0</v>
          </cell>
          <cell r="D999">
            <v>0</v>
          </cell>
          <cell r="E999" t="str">
            <v>Applikation von Medikamenten, Liste 7: Posaconazol, oral, Tabletten</v>
          </cell>
          <cell r="F999">
            <v>0</v>
          </cell>
        </row>
        <row r="1000">
          <cell r="C1000" t="str">
            <v>ZP71.013)</v>
          </cell>
          <cell r="D1000" t="str">
            <v>6-007.p0</v>
          </cell>
          <cell r="E1000" t="str">
            <v>600 mg bis unter 900 mg</v>
          </cell>
          <cell r="F1000">
            <v>269.70999999999998</v>
          </cell>
        </row>
        <row r="1001">
          <cell r="C1001" t="str">
            <v>ZP71.023)</v>
          </cell>
          <cell r="D1001" t="str">
            <v>6-007.p1</v>
          </cell>
          <cell r="E1001" t="str">
            <v>900 mg bis unter 1.200 mg</v>
          </cell>
          <cell r="F1001">
            <v>385.3</v>
          </cell>
        </row>
        <row r="1002">
          <cell r="C1002" t="str">
            <v>ZP71.033)</v>
          </cell>
          <cell r="D1002" t="str">
            <v>6-007.p2</v>
          </cell>
          <cell r="E1002" t="str">
            <v>1.200 mg bis unter 1.500 mg</v>
          </cell>
          <cell r="F1002">
            <v>500.89</v>
          </cell>
        </row>
        <row r="1003">
          <cell r="C1003" t="str">
            <v>ZP71.04</v>
          </cell>
          <cell r="D1003" t="str">
            <v>6-007.p3</v>
          </cell>
          <cell r="E1003" t="str">
            <v>1.500 mg bis unter 2.100 mg</v>
          </cell>
          <cell r="F1003">
            <v>655.01</v>
          </cell>
        </row>
        <row r="1004">
          <cell r="C1004" t="str">
            <v>ZP71.05</v>
          </cell>
          <cell r="D1004" t="str">
            <v>6-007.p4</v>
          </cell>
          <cell r="E1004" t="str">
            <v>2.100 mg bis unter 2.700 mg</v>
          </cell>
          <cell r="F1004">
            <v>878.63</v>
          </cell>
        </row>
        <row r="1005">
          <cell r="C1005" t="str">
            <v>ZP71.06</v>
          </cell>
          <cell r="D1005" t="str">
            <v>6-007.p5</v>
          </cell>
          <cell r="E1005" t="str">
            <v>2.700 mg bis unter 3.300 mg</v>
          </cell>
          <cell r="F1005">
            <v>1113.33</v>
          </cell>
        </row>
        <row r="1006">
          <cell r="C1006" t="str">
            <v>ZP71.07</v>
          </cell>
          <cell r="D1006" t="str">
            <v>6-007.p6</v>
          </cell>
          <cell r="E1006" t="str">
            <v>3.300 mg bis unter 3.900 mg</v>
          </cell>
          <cell r="F1006">
            <v>1338.34</v>
          </cell>
        </row>
        <row r="1007">
          <cell r="C1007" t="str">
            <v>ZP71.08</v>
          </cell>
          <cell r="D1007" t="str">
            <v>6-007.p7</v>
          </cell>
          <cell r="E1007" t="str">
            <v>3.900 mg bis unter 4.500 mg</v>
          </cell>
          <cell r="F1007">
            <v>1571.19</v>
          </cell>
        </row>
        <row r="1008">
          <cell r="C1008" t="str">
            <v>ZP71.09</v>
          </cell>
          <cell r="D1008" t="str">
            <v>6-007.p8</v>
          </cell>
          <cell r="E1008" t="str">
            <v>4.500 mg bis unter 5.700 mg</v>
          </cell>
          <cell r="F1008">
            <v>1887.97</v>
          </cell>
        </row>
        <row r="1009">
          <cell r="C1009" t="str">
            <v>ZP71.10</v>
          </cell>
          <cell r="D1009" t="str">
            <v>6-007.p9</v>
          </cell>
          <cell r="E1009" t="str">
            <v>5.700 mg bis unter 6.900 mg</v>
          </cell>
          <cell r="F1009">
            <v>2350.33</v>
          </cell>
        </row>
        <row r="1010">
          <cell r="C1010" t="str">
            <v>ZP71.11</v>
          </cell>
          <cell r="D1010" t="str">
            <v>6-007.pa</v>
          </cell>
          <cell r="E1010" t="str">
            <v>6.900 mg bis unter 8.100 mg</v>
          </cell>
          <cell r="F1010">
            <v>2812.69</v>
          </cell>
        </row>
        <row r="1011">
          <cell r="C1011" t="str">
            <v>ZP71.12</v>
          </cell>
          <cell r="D1011" t="str">
            <v>6-007.pb</v>
          </cell>
          <cell r="E1011" t="str">
            <v>8.100 mg bis unter 9.300 mg</v>
          </cell>
          <cell r="F1011">
            <v>3275.05</v>
          </cell>
        </row>
        <row r="1012">
          <cell r="C1012" t="str">
            <v>ZP71.13</v>
          </cell>
          <cell r="D1012" t="str">
            <v>6-007.pc</v>
          </cell>
          <cell r="E1012" t="str">
            <v>9.300 mg bis unter 10.500 mg</v>
          </cell>
          <cell r="F1012">
            <v>3737.41</v>
          </cell>
        </row>
        <row r="1013">
          <cell r="C1013" t="str">
            <v>ZP71.14</v>
          </cell>
          <cell r="D1013" t="str">
            <v>6-007.pd</v>
          </cell>
          <cell r="E1013" t="str">
            <v>10.500 mg bis unter 12.900 mg</v>
          </cell>
          <cell r="F1013">
            <v>4353.8900000000003</v>
          </cell>
        </row>
        <row r="1014">
          <cell r="C1014" t="str">
            <v>ZP71.15</v>
          </cell>
          <cell r="D1014" t="str">
            <v>6-007.pe</v>
          </cell>
          <cell r="E1014" t="str">
            <v>12.900 mg bis unter 15.300 mg</v>
          </cell>
          <cell r="F1014">
            <v>5278.61</v>
          </cell>
        </row>
        <row r="1015">
          <cell r="C1015" t="str">
            <v>ZP71.16</v>
          </cell>
          <cell r="D1015" t="str">
            <v>6-007.pf</v>
          </cell>
          <cell r="E1015" t="str">
            <v>15.300 mg bis unter 17.700 mg</v>
          </cell>
          <cell r="F1015">
            <v>6203.33</v>
          </cell>
        </row>
        <row r="1016">
          <cell r="C1016" t="str">
            <v>ZP71.17</v>
          </cell>
          <cell r="D1016" t="str">
            <v>6-007.pg</v>
          </cell>
          <cell r="E1016" t="str">
            <v>17.700 mg bis unter 20.100 mg</v>
          </cell>
          <cell r="F1016">
            <v>7128.05</v>
          </cell>
        </row>
        <row r="1017">
          <cell r="C1017" t="str">
            <v>ZP71.18</v>
          </cell>
          <cell r="D1017" t="str">
            <v>6-007.ph</v>
          </cell>
          <cell r="E1017" t="str">
            <v>20.100 mg bis unter 22.500 mg</v>
          </cell>
          <cell r="F1017">
            <v>8052.77</v>
          </cell>
        </row>
        <row r="1018">
          <cell r="C1018" t="str">
            <v>ZP71.19</v>
          </cell>
          <cell r="D1018" t="str">
            <v>6-007.pj</v>
          </cell>
          <cell r="E1018" t="str">
            <v>22.500 mg bis unter 27.300 mg</v>
          </cell>
          <cell r="F1018">
            <v>9285.73</v>
          </cell>
        </row>
        <row r="1019">
          <cell r="C1019" t="str">
            <v>ZP71.20</v>
          </cell>
          <cell r="D1019" t="str">
            <v>6-007.pk</v>
          </cell>
          <cell r="E1019" t="str">
            <v>27.300 mg bis unter 32.100 mg</v>
          </cell>
          <cell r="F1019">
            <v>11135.17</v>
          </cell>
        </row>
        <row r="1020">
          <cell r="C1020" t="str">
            <v>ZP71.21</v>
          </cell>
          <cell r="D1020" t="str">
            <v>6-007.pm</v>
          </cell>
          <cell r="E1020" t="str">
            <v>32.100 mg bis unter 36.900 mg</v>
          </cell>
          <cell r="F1020">
            <v>12984.61</v>
          </cell>
        </row>
        <row r="1021">
          <cell r="C1021" t="str">
            <v>ZP71.22</v>
          </cell>
          <cell r="D1021" t="str">
            <v>6-007.pn</v>
          </cell>
          <cell r="E1021" t="str">
            <v>36.900 mg bis unter 41.700 mg</v>
          </cell>
          <cell r="F1021">
            <v>14834.05</v>
          </cell>
        </row>
        <row r="1022">
          <cell r="C1022" t="str">
            <v>ZP71.23</v>
          </cell>
          <cell r="D1022" t="str">
            <v>6-007.pp</v>
          </cell>
          <cell r="E1022" t="str">
            <v>41.700 mg bis unter 46.500 mg</v>
          </cell>
          <cell r="F1022">
            <v>16683.490000000002</v>
          </cell>
        </row>
        <row r="1023">
          <cell r="C1023" t="str">
            <v>ZP71.24</v>
          </cell>
          <cell r="D1023" t="str">
            <v>6-007.pq</v>
          </cell>
          <cell r="E1023" t="str">
            <v>46.500 mg oder mehr</v>
          </cell>
          <cell r="F1023">
            <v>18532.93</v>
          </cell>
        </row>
        <row r="1024">
          <cell r="C1024">
            <v>0</v>
          </cell>
          <cell r="D1024">
            <v>0</v>
          </cell>
          <cell r="E1024" t="str">
            <v>Applikation von Medikamenten, Liste 6: Ipilimumab, parenteral</v>
          </cell>
          <cell r="F1024">
            <v>0</v>
          </cell>
        </row>
        <row r="1025">
          <cell r="C1025" t="str">
            <v>ZP72.01</v>
          </cell>
          <cell r="D1025" t="str">
            <v>6-006.h0</v>
          </cell>
          <cell r="E1025" t="str">
            <v>50 mg bis unter 60 mg</v>
          </cell>
          <cell r="F1025">
            <v>3923.14</v>
          </cell>
        </row>
        <row r="1026">
          <cell r="C1026" t="str">
            <v>ZP72.02</v>
          </cell>
          <cell r="D1026" t="str">
            <v>6-006.h1</v>
          </cell>
          <cell r="E1026" t="str">
            <v>60 mg bis unter 70 mg</v>
          </cell>
          <cell r="F1026">
            <v>4658.7299999999996</v>
          </cell>
        </row>
        <row r="1027">
          <cell r="C1027" t="str">
            <v>ZP72.03</v>
          </cell>
          <cell r="D1027" t="str">
            <v>6-006.h2</v>
          </cell>
          <cell r="E1027" t="str">
            <v>70 mg bis unter 80 mg</v>
          </cell>
          <cell r="F1027">
            <v>5394.32</v>
          </cell>
        </row>
        <row r="1028">
          <cell r="C1028" t="str">
            <v>ZP72.04</v>
          </cell>
          <cell r="D1028" t="str">
            <v>6-006.h3</v>
          </cell>
          <cell r="E1028" t="str">
            <v>80 mg bis unter 90 mg</v>
          </cell>
          <cell r="F1028">
            <v>6129.91</v>
          </cell>
        </row>
        <row r="1029">
          <cell r="C1029" t="str">
            <v>ZP72.05</v>
          </cell>
          <cell r="D1029" t="str">
            <v>6-006.h4</v>
          </cell>
          <cell r="E1029" t="str">
            <v>90 mg bis unter 100 mg</v>
          </cell>
          <cell r="F1029">
            <v>6865.5</v>
          </cell>
        </row>
        <row r="1030">
          <cell r="C1030" t="str">
            <v>ZP72.06</v>
          </cell>
          <cell r="D1030" t="str">
            <v>6-006.h5</v>
          </cell>
          <cell r="E1030" t="str">
            <v>100 mg bis unter 110 mg</v>
          </cell>
          <cell r="F1030">
            <v>7601.09</v>
          </cell>
        </row>
        <row r="1031">
          <cell r="C1031" t="str">
            <v>ZP72.07</v>
          </cell>
          <cell r="D1031" t="str">
            <v>6-006.h6</v>
          </cell>
          <cell r="E1031" t="str">
            <v>110 mg bis unter 120 mg</v>
          </cell>
          <cell r="F1031">
            <v>8336.68</v>
          </cell>
        </row>
        <row r="1032">
          <cell r="C1032" t="str">
            <v>ZP72.08</v>
          </cell>
          <cell r="D1032" t="str">
            <v>6-006.h7</v>
          </cell>
          <cell r="E1032" t="str">
            <v>120 mg bis unter 140 mg</v>
          </cell>
          <cell r="F1032">
            <v>9317.4599999999991</v>
          </cell>
        </row>
        <row r="1033">
          <cell r="C1033" t="str">
            <v>ZP72.09</v>
          </cell>
          <cell r="D1033" t="str">
            <v>6-006.h8</v>
          </cell>
          <cell r="E1033" t="str">
            <v>140 mg bis unter 160 mg</v>
          </cell>
          <cell r="F1033">
            <v>10788.64</v>
          </cell>
        </row>
        <row r="1034">
          <cell r="C1034" t="str">
            <v>ZP72.10</v>
          </cell>
          <cell r="D1034" t="str">
            <v>6-006.h9</v>
          </cell>
          <cell r="E1034" t="str">
            <v>160 mg bis unter 180 mg</v>
          </cell>
          <cell r="F1034">
            <v>12259.82</v>
          </cell>
        </row>
        <row r="1035">
          <cell r="C1035" t="str">
            <v>ZP72.11</v>
          </cell>
          <cell r="D1035" t="str">
            <v>6-006.ha</v>
          </cell>
          <cell r="E1035" t="str">
            <v>180 mg bis unter 200 mg</v>
          </cell>
          <cell r="F1035">
            <v>13690.78</v>
          </cell>
        </row>
        <row r="1036">
          <cell r="C1036" t="str">
            <v>ZP72.12</v>
          </cell>
          <cell r="D1036" t="str">
            <v>6-006.hb</v>
          </cell>
          <cell r="E1036" t="str">
            <v>200 mg bis unter 220 mg</v>
          </cell>
          <cell r="F1036">
            <v>15202.17</v>
          </cell>
        </row>
        <row r="1037">
          <cell r="C1037" t="str">
            <v>ZP72.13</v>
          </cell>
          <cell r="D1037" t="str">
            <v>6-006.hc</v>
          </cell>
          <cell r="E1037" t="str">
            <v>220 mg bis unter 240 mg</v>
          </cell>
          <cell r="F1037">
            <v>16673.349999999999</v>
          </cell>
        </row>
        <row r="1038">
          <cell r="C1038" t="str">
            <v>ZP72.14</v>
          </cell>
          <cell r="D1038" t="str">
            <v>6-006.hd</v>
          </cell>
          <cell r="E1038" t="str">
            <v>240 mg bis unter 260 mg</v>
          </cell>
          <cell r="F1038">
            <v>18144.53</v>
          </cell>
        </row>
        <row r="1039">
          <cell r="C1039" t="str">
            <v>ZP72.15</v>
          </cell>
          <cell r="D1039" t="str">
            <v>6-006.he</v>
          </cell>
          <cell r="E1039" t="str">
            <v>260 mg bis unter 300 mg</v>
          </cell>
          <cell r="F1039">
            <v>20106.099999999999</v>
          </cell>
        </row>
        <row r="1040">
          <cell r="C1040" t="str">
            <v>ZP72.16</v>
          </cell>
          <cell r="D1040" t="str">
            <v>6-006.hf</v>
          </cell>
          <cell r="E1040" t="str">
            <v>300 mg bis unter 340 mg</v>
          </cell>
          <cell r="F1040">
            <v>22816.5</v>
          </cell>
        </row>
        <row r="1041">
          <cell r="C1041" t="str">
            <v>ZP72.17</v>
          </cell>
          <cell r="D1041" t="str">
            <v>6-006.hg</v>
          </cell>
          <cell r="E1041" t="str">
            <v>340 mg bis unter 380 mg</v>
          </cell>
          <cell r="F1041">
            <v>25990.81</v>
          </cell>
        </row>
        <row r="1042">
          <cell r="C1042" t="str">
            <v>ZP72.18</v>
          </cell>
          <cell r="D1042" t="str">
            <v>6-006.hh</v>
          </cell>
          <cell r="E1042" t="str">
            <v>380 mg bis unter 420 mg</v>
          </cell>
          <cell r="F1042">
            <v>28933.17</v>
          </cell>
        </row>
        <row r="1043">
          <cell r="C1043" t="str">
            <v>ZP72.19</v>
          </cell>
          <cell r="D1043" t="str">
            <v>6-006.hj</v>
          </cell>
          <cell r="E1043" t="str">
            <v>420 mg bis unter 460 mg</v>
          </cell>
          <cell r="F1043">
            <v>31875.52</v>
          </cell>
        </row>
        <row r="1044">
          <cell r="C1044" t="str">
            <v>ZP72.20</v>
          </cell>
          <cell r="D1044" t="str">
            <v>6-006.hk</v>
          </cell>
          <cell r="E1044" t="str">
            <v>460 mg bis unter 500 mg</v>
          </cell>
          <cell r="F1044">
            <v>34817.879999999997</v>
          </cell>
        </row>
        <row r="1045">
          <cell r="C1045" t="str">
            <v>ZP72.21</v>
          </cell>
          <cell r="D1045" t="str">
            <v>6-006.hm</v>
          </cell>
          <cell r="E1045" t="str">
            <v>500 mg bis unter 580 mg</v>
          </cell>
          <cell r="F1045">
            <v>38741.019999999997</v>
          </cell>
        </row>
        <row r="1046">
          <cell r="C1046" t="str">
            <v>ZP72.22</v>
          </cell>
          <cell r="D1046" t="str">
            <v>6-006.hn</v>
          </cell>
          <cell r="E1046" t="str">
            <v>580 mg bis unter 660 mg</v>
          </cell>
          <cell r="F1046">
            <v>44625.73</v>
          </cell>
        </row>
        <row r="1047">
          <cell r="C1047" t="str">
            <v>ZP72.23</v>
          </cell>
          <cell r="D1047" t="str">
            <v>6-006.hp</v>
          </cell>
          <cell r="E1047" t="str">
            <v>660 mg bis unter 740 mg</v>
          </cell>
          <cell r="F1047">
            <v>50510.44</v>
          </cell>
        </row>
        <row r="1048">
          <cell r="C1048" t="str">
            <v>ZP72.24</v>
          </cell>
          <cell r="D1048" t="str">
            <v>6-006.hq</v>
          </cell>
          <cell r="E1048" t="str">
            <v>740 mg bis unter 820 mg</v>
          </cell>
          <cell r="F1048">
            <v>56395.16</v>
          </cell>
        </row>
        <row r="1049">
          <cell r="C1049" t="str">
            <v>ZP72.25</v>
          </cell>
          <cell r="D1049" t="str">
            <v>6-006.hr</v>
          </cell>
          <cell r="E1049" t="str">
            <v>820 mg bis unter 900 mg</v>
          </cell>
          <cell r="F1049">
            <v>62279.87</v>
          </cell>
        </row>
        <row r="1050">
          <cell r="C1050" t="str">
            <v>ZP72.26</v>
          </cell>
          <cell r="D1050" t="str">
            <v>6-006.hs</v>
          </cell>
          <cell r="E1050" t="str">
            <v>900 mg bis unter 980 mg</v>
          </cell>
          <cell r="F1050">
            <v>68164.58</v>
          </cell>
        </row>
        <row r="1051">
          <cell r="C1051" t="str">
            <v>ZP72.27</v>
          </cell>
          <cell r="D1051" t="str">
            <v>6-006.ht</v>
          </cell>
          <cell r="E1051" t="str">
            <v>980 mg bis unter 1.060 mg</v>
          </cell>
          <cell r="F1051">
            <v>74049.289999999994</v>
          </cell>
        </row>
        <row r="1052">
          <cell r="C1052" t="str">
            <v>ZP72.28</v>
          </cell>
          <cell r="D1052" t="str">
            <v>6-006.hu</v>
          </cell>
          <cell r="E1052" t="str">
            <v>1.060 mg bis unter 1.140 mg</v>
          </cell>
          <cell r="F1052">
            <v>79934</v>
          </cell>
        </row>
        <row r="1053">
          <cell r="C1053" t="str">
            <v>ZP72.29</v>
          </cell>
          <cell r="D1053" t="str">
            <v>6-006.hv</v>
          </cell>
          <cell r="E1053" t="str">
            <v>1.140 mg bis unter 1.220 mg</v>
          </cell>
          <cell r="F1053">
            <v>85818.72</v>
          </cell>
        </row>
        <row r="1054">
          <cell r="C1054" t="str">
            <v>ZP72.30</v>
          </cell>
          <cell r="D1054" t="str">
            <v>6-006.hw</v>
          </cell>
          <cell r="E1054" t="str">
            <v>1.220 mg oder mehr</v>
          </cell>
          <cell r="F1054">
            <v>91703.43</v>
          </cell>
        </row>
      </sheetData>
      <sheetData sheetId="42">
        <row r="10">
          <cell r="C10" t="str">
            <v>ET01.04</v>
          </cell>
          <cell r="D10" t="str">
            <v>9-640.06</v>
          </cell>
          <cell r="E10" t="str">
            <v>Mehr als 6 bis zu 12 Stunden pro Tag</v>
          </cell>
          <cell r="F10">
            <v>1.1997</v>
          </cell>
        </row>
        <row r="11">
          <cell r="C11" t="str">
            <v>ET01.05</v>
          </cell>
          <cell r="D11" t="str">
            <v>9-640.07</v>
          </cell>
          <cell r="E11" t="str">
            <v>Mehr als 12 bis zu 18 Stunden pro Tag</v>
          </cell>
          <cell r="F11">
            <v>1.9173</v>
          </cell>
        </row>
        <row r="12">
          <cell r="C12" t="str">
            <v>ET01.06</v>
          </cell>
          <cell r="D12" t="str">
            <v>9-640.08</v>
          </cell>
          <cell r="E12" t="str">
            <v>Mehr als 18 Stunden pro Tag</v>
          </cell>
          <cell r="F12">
            <v>2.9756</v>
          </cell>
        </row>
        <row r="13">
          <cell r="C13" t="str">
            <v>ET02.03</v>
          </cell>
          <cell r="D13" t="str">
            <v>9-619</v>
          </cell>
          <cell r="E13" t="str">
            <v>Intensivbehandlung bei psychischen und psychosomatischen Störungen und Verhaltensstörungen bei erwachsenen Patienten mit 3 Merkmalen</v>
          </cell>
          <cell r="F13">
            <v>0.18099999999999999</v>
          </cell>
        </row>
        <row r="14">
          <cell r="C14" t="str">
            <v>ET02.04</v>
          </cell>
          <cell r="D14" t="str">
            <v>9-61a</v>
          </cell>
          <cell r="E14" t="str">
            <v>Intensivbehandlung bei psychischen und psychosomatischen Störungen und Verhaltensstörungen bei erwachsenen Patienten mit 4 Merkmalen</v>
          </cell>
          <cell r="F14">
            <v>0.2268</v>
          </cell>
        </row>
        <row r="15">
          <cell r="C15" t="str">
            <v>ET02.05</v>
          </cell>
          <cell r="D15" t="str">
            <v>9-61b</v>
          </cell>
          <cell r="E15" t="str">
            <v>Intensivbehandlung bei psychischen und psychosomatischen Störungen und Verhaltensstörungen bei erwachsenen Patienten mit 5 oder mehr Merkmalen</v>
          </cell>
          <cell r="F15">
            <v>0.25690000000000002</v>
          </cell>
        </row>
        <row r="16">
          <cell r="C16">
            <v>0</v>
          </cell>
          <cell r="D16" t="str">
            <v>9-693.0</v>
          </cell>
          <cell r="E16" t="str">
            <v>Intensive Betreuung in einer Kleinstgruppe bei psychischen und/oder psychosomatischen Störungen und/oder Verhaltensstörungen bei Kindern oder Jugendlichen</v>
          </cell>
          <cell r="F16">
            <v>0</v>
          </cell>
        </row>
        <row r="17">
          <cell r="C17" t="str">
            <v>ET04.01</v>
          </cell>
          <cell r="D17" t="str">
            <v>9-693.03</v>
          </cell>
          <cell r="E17" t="str">
            <v>Mehr als 8 bis zu 12 Stunden pro Tag</v>
          </cell>
          <cell r="F17">
            <v>0.58089999999999997</v>
          </cell>
        </row>
        <row r="18">
          <cell r="C18" t="str">
            <v>ET04.02</v>
          </cell>
          <cell r="D18" t="str">
            <v>9-693.04</v>
          </cell>
          <cell r="E18" t="str">
            <v>Mehr als 12 bis zu 18 Stunden pro Tag</v>
          </cell>
          <cell r="F18">
            <v>0.87870000000000004</v>
          </cell>
        </row>
        <row r="19">
          <cell r="C19" t="str">
            <v>ET04.03</v>
          </cell>
          <cell r="D19" t="str">
            <v>9-693.05</v>
          </cell>
          <cell r="E19" t="str">
            <v>Mehr als 18 Stunden pro Tag</v>
          </cell>
          <cell r="F19">
            <v>1.2654000000000001</v>
          </cell>
        </row>
        <row r="20">
          <cell r="C20">
            <v>0</v>
          </cell>
          <cell r="D20" t="str">
            <v>9-693.1</v>
          </cell>
          <cell r="E20" t="str">
            <v>Einzelbetreuung bei psychischen und/oder psychosomatischen Störungen und/oder Verhaltensstörungen bei Kindern oder Jugendlichen</v>
          </cell>
          <cell r="F20">
            <v>0</v>
          </cell>
        </row>
        <row r="21">
          <cell r="C21" t="str">
            <v>ET05.01</v>
          </cell>
          <cell r="D21" t="str">
            <v>9-693.13</v>
          </cell>
          <cell r="E21" t="str">
            <v>Mehr als 8 bis zu 12 Stunden pro Tag</v>
          </cell>
          <cell r="F21">
            <v>1.4545999999999999</v>
          </cell>
        </row>
        <row r="22">
          <cell r="C22" t="str">
            <v>ET05.02</v>
          </cell>
          <cell r="D22" t="str">
            <v>9-693.14</v>
          </cell>
          <cell r="E22" t="str">
            <v>Mehr als 12 bis zu 18 Stunden pro Tag</v>
          </cell>
          <cell r="F22">
            <v>2.0838000000000001</v>
          </cell>
        </row>
        <row r="23">
          <cell r="C23" t="str">
            <v>ET05.03</v>
          </cell>
          <cell r="D23" t="str">
            <v>9-693.15</v>
          </cell>
          <cell r="E23" t="str">
            <v>Mehr als 18 Stunden pro Tag</v>
          </cell>
          <cell r="F23">
            <v>3.2446999999999999</v>
          </cell>
        </row>
      </sheetData>
      <sheetData sheetId="43"/>
      <sheetData sheetId="44">
        <row r="10">
          <cell r="C10" t="str">
            <v>ZP01.10</v>
          </cell>
          <cell r="D10" t="str">
            <v>6-001.19</v>
          </cell>
          <cell r="E10" t="str">
            <v>19,0 g bis unter 22,0 g</v>
          </cell>
          <cell r="F10">
            <v>248.75</v>
          </cell>
        </row>
        <row r="11">
          <cell r="C11" t="str">
            <v>ZP01.11</v>
          </cell>
          <cell r="D11" t="str">
            <v>6-001.1a</v>
          </cell>
          <cell r="E11" t="str">
            <v>22,0 g bis unter 25,0 g</v>
          </cell>
          <cell r="F11">
            <v>286.06</v>
          </cell>
        </row>
        <row r="12">
          <cell r="C12" t="str">
            <v>ZP01.12</v>
          </cell>
          <cell r="D12" t="str">
            <v>6-001.1b</v>
          </cell>
          <cell r="E12" t="str">
            <v>25,0 g bis unter 28,0 g</v>
          </cell>
          <cell r="F12">
            <v>323.37</v>
          </cell>
        </row>
        <row r="13">
          <cell r="C13" t="str">
            <v>ZP01.13</v>
          </cell>
          <cell r="D13" t="str">
            <v>6-001.1c</v>
          </cell>
          <cell r="E13" t="str">
            <v>28,0 g bis unter 31,0 g</v>
          </cell>
          <cell r="F13">
            <v>360.68</v>
          </cell>
        </row>
        <row r="14">
          <cell r="C14" t="str">
            <v>ZP01.14</v>
          </cell>
          <cell r="D14" t="str">
            <v>6-001.1d</v>
          </cell>
          <cell r="E14" t="str">
            <v>31,0 g bis unter 34,0 g</v>
          </cell>
          <cell r="F14">
            <v>397.99</v>
          </cell>
        </row>
        <row r="15">
          <cell r="C15" t="str">
            <v>ZP01.15</v>
          </cell>
          <cell r="D15" t="str">
            <v>6-001.1e</v>
          </cell>
          <cell r="E15" t="str">
            <v>34,0 g oder mehr</v>
          </cell>
          <cell r="F15">
            <v>435.31</v>
          </cell>
        </row>
        <row r="16">
          <cell r="C16">
            <v>0</v>
          </cell>
          <cell r="D16">
            <v>0</v>
          </cell>
          <cell r="E16" t="str">
            <v>Applikation von Medikamenten, Liste 1: Irinotecan, parenteral</v>
          </cell>
          <cell r="F16">
            <v>0</v>
          </cell>
        </row>
        <row r="17">
          <cell r="C17" t="str">
            <v>ZP02.14</v>
          </cell>
          <cell r="D17" t="str">
            <v>6-001.3d</v>
          </cell>
          <cell r="E17" t="str">
            <v>2.000 mg bis unter 2.200 mg</v>
          </cell>
          <cell r="F17">
            <v>191.99</v>
          </cell>
        </row>
        <row r="18">
          <cell r="C18" t="str">
            <v>ZP02.15</v>
          </cell>
          <cell r="D18" t="str">
            <v>6-001.3e</v>
          </cell>
          <cell r="E18" t="str">
            <v>2.200 mg bis unter 2.400 mg</v>
          </cell>
          <cell r="F18">
            <v>210.57</v>
          </cell>
        </row>
        <row r="19">
          <cell r="C19" t="str">
            <v>ZP02.16</v>
          </cell>
          <cell r="D19" t="str">
            <v>6-001.3f</v>
          </cell>
          <cell r="E19" t="str">
            <v>2.400 mg bis unter 2.600 mg</v>
          </cell>
          <cell r="F19">
            <v>229.15</v>
          </cell>
        </row>
        <row r="20">
          <cell r="C20" t="str">
            <v>ZP02.17</v>
          </cell>
          <cell r="D20" t="str">
            <v>6-001.3g</v>
          </cell>
          <cell r="E20" t="str">
            <v>2.600 mg bis unter 2.800 mg</v>
          </cell>
          <cell r="F20">
            <v>247.73</v>
          </cell>
        </row>
        <row r="21">
          <cell r="C21" t="str">
            <v>ZP02.18</v>
          </cell>
          <cell r="D21" t="str">
            <v>6-001.3h</v>
          </cell>
          <cell r="E21" t="str">
            <v>2.800 mg bis unter 3.000 mg</v>
          </cell>
          <cell r="F21">
            <v>266.31</v>
          </cell>
        </row>
        <row r="22">
          <cell r="C22" t="str">
            <v>ZP02.19</v>
          </cell>
          <cell r="D22" t="str">
            <v>6-001.3j</v>
          </cell>
          <cell r="E22" t="str">
            <v>3.000 mg oder mehr</v>
          </cell>
          <cell r="F22">
            <v>284.89</v>
          </cell>
        </row>
        <row r="23">
          <cell r="C23">
            <v>0</v>
          </cell>
          <cell r="D23">
            <v>0</v>
          </cell>
          <cell r="E23" t="str">
            <v>Transfusion von Plasma und anderen Plasmabestandteilen und gentechnisch hergestellten Plasmaproteinen: Prothrombinkomplex</v>
          </cell>
          <cell r="F23">
            <v>0</v>
          </cell>
        </row>
        <row r="24">
          <cell r="C24" t="str">
            <v>ZP04.02</v>
          </cell>
          <cell r="D24" t="str">
            <v>8-812.53</v>
          </cell>
          <cell r="E24" t="str">
            <v>3.500 IE bis unter 4.500 IE</v>
          </cell>
          <cell r="F24">
            <v>853.19</v>
          </cell>
        </row>
        <row r="25">
          <cell r="C25" t="str">
            <v>ZP04.03</v>
          </cell>
          <cell r="D25" t="str">
            <v>8-812.54</v>
          </cell>
          <cell r="E25" t="str">
            <v>4.500 IE bis unter 5.500 IE</v>
          </cell>
          <cell r="F25">
            <v>1080.97</v>
          </cell>
        </row>
        <row r="26">
          <cell r="C26" t="str">
            <v>ZP04.04</v>
          </cell>
          <cell r="D26" t="str">
            <v>8-812.55</v>
          </cell>
          <cell r="E26" t="str">
            <v>5.500 IE bis unter 6.500 IE</v>
          </cell>
          <cell r="F26">
            <v>1307.83</v>
          </cell>
        </row>
        <row r="27">
          <cell r="C27" t="str">
            <v>ZP04.05</v>
          </cell>
          <cell r="D27" t="str">
            <v>8-812.56</v>
          </cell>
          <cell r="E27" t="str">
            <v>6.500 IE bis unter 7.500 IE</v>
          </cell>
          <cell r="F27">
            <v>1532.03</v>
          </cell>
        </row>
        <row r="28">
          <cell r="C28" t="str">
            <v>ZP04.06</v>
          </cell>
          <cell r="D28" t="str">
            <v>8-812.57</v>
          </cell>
          <cell r="E28" t="str">
            <v>7.500 IE bis unter 8.500 IE</v>
          </cell>
          <cell r="F28">
            <v>1754.61</v>
          </cell>
        </row>
        <row r="29">
          <cell r="C29" t="str">
            <v>ZP04.07</v>
          </cell>
          <cell r="D29" t="str">
            <v>8-812.58</v>
          </cell>
          <cell r="E29" t="str">
            <v>8.500 IE bis unter 9.500 IE</v>
          </cell>
          <cell r="F29">
            <v>1974.84</v>
          </cell>
        </row>
        <row r="30">
          <cell r="C30" t="str">
            <v>ZP04.08</v>
          </cell>
          <cell r="D30" t="str">
            <v>8-812.59</v>
          </cell>
          <cell r="E30" t="str">
            <v>9.500 IE bis unter 10.500 IE</v>
          </cell>
          <cell r="F30">
            <v>2198.17</v>
          </cell>
        </row>
        <row r="31">
          <cell r="C31" t="str">
            <v>ZP04.09</v>
          </cell>
          <cell r="D31" t="str">
            <v>8-812.5a</v>
          </cell>
          <cell r="E31" t="str">
            <v>10.500 IE bis unter 15.500 IE</v>
          </cell>
          <cell r="F31">
            <v>2727.77</v>
          </cell>
        </row>
        <row r="32">
          <cell r="C32" t="str">
            <v>ZP04.10</v>
          </cell>
          <cell r="D32" t="str">
            <v>8-812.5b</v>
          </cell>
          <cell r="E32" t="str">
            <v>15.500 IE bis unter 20.500 IE</v>
          </cell>
          <cell r="F32">
            <v>3848.77</v>
          </cell>
        </row>
        <row r="33">
          <cell r="C33" t="str">
            <v>ZP04.11</v>
          </cell>
          <cell r="D33" t="str">
            <v>8-812.5c</v>
          </cell>
          <cell r="E33" t="str">
            <v>20.500 IE bis unter 25.500 IE</v>
          </cell>
          <cell r="F33">
            <v>4969.7700000000004</v>
          </cell>
        </row>
        <row r="34">
          <cell r="C34" t="str">
            <v>ZP04.12</v>
          </cell>
          <cell r="D34" t="str">
            <v>8-812.5d</v>
          </cell>
          <cell r="E34" t="str">
            <v>25.500 IE bis unter 30.500 IE</v>
          </cell>
          <cell r="F34">
            <v>6090.77</v>
          </cell>
        </row>
        <row r="35">
          <cell r="C35" t="str">
            <v>ZP04.13</v>
          </cell>
          <cell r="D35">
            <v>0</v>
          </cell>
          <cell r="E35" t="str">
            <v>Siehe weitere Differenzierung ZP04.14 - ZP04.23</v>
          </cell>
          <cell r="F35">
            <v>0</v>
          </cell>
        </row>
        <row r="36">
          <cell r="C36" t="str">
            <v>ZP04.14</v>
          </cell>
          <cell r="D36" t="str">
            <v>8-812.5f</v>
          </cell>
          <cell r="E36" t="str">
            <v>30.500 IE bis unter 40.500 IE</v>
          </cell>
          <cell r="F36">
            <v>7398.6</v>
          </cell>
        </row>
        <row r="37">
          <cell r="C37" t="str">
            <v>ZP04.15</v>
          </cell>
          <cell r="D37" t="str">
            <v>8-812.5g</v>
          </cell>
          <cell r="E37" t="str">
            <v>40.500 IE bis unter 50.500 IE</v>
          </cell>
          <cell r="F37">
            <v>9640.6</v>
          </cell>
        </row>
        <row r="38">
          <cell r="C38" t="str">
            <v>ZP04.16</v>
          </cell>
          <cell r="D38" t="str">
            <v>8-812.5h</v>
          </cell>
          <cell r="E38" t="str">
            <v>50.500 IE bis unter 60.500 IE</v>
          </cell>
          <cell r="F38">
            <v>11882.6</v>
          </cell>
        </row>
        <row r="39">
          <cell r="C39" t="str">
            <v>ZP04.17</v>
          </cell>
          <cell r="D39" t="str">
            <v>8-812.5j</v>
          </cell>
          <cell r="E39" t="str">
            <v>60.500 IE bis unter 80.500 IE</v>
          </cell>
          <cell r="F39">
            <v>14685.1</v>
          </cell>
        </row>
        <row r="40">
          <cell r="C40" t="str">
            <v>ZP04.18</v>
          </cell>
          <cell r="D40" t="str">
            <v>8-812.5k</v>
          </cell>
          <cell r="E40" t="str">
            <v>80.500 IE bis unter 100.500 IE</v>
          </cell>
          <cell r="F40">
            <v>19169.099999999999</v>
          </cell>
        </row>
        <row r="41">
          <cell r="C41" t="str">
            <v>ZP04.19</v>
          </cell>
          <cell r="D41" t="str">
            <v>8-812.5m</v>
          </cell>
          <cell r="E41" t="str">
            <v>100.500 IE bis unter 120.500 IE</v>
          </cell>
          <cell r="F41">
            <v>23653.1</v>
          </cell>
        </row>
        <row r="42">
          <cell r="C42" t="str">
            <v>ZP04.20</v>
          </cell>
          <cell r="D42" t="str">
            <v>8-812.5n</v>
          </cell>
          <cell r="E42" t="str">
            <v>120.500 IE bis unter 140.500 IE</v>
          </cell>
          <cell r="F42">
            <v>28137.1</v>
          </cell>
        </row>
        <row r="43">
          <cell r="C43" t="str">
            <v>ZP04.21</v>
          </cell>
          <cell r="D43" t="str">
            <v>8-812.5p</v>
          </cell>
          <cell r="E43" t="str">
            <v>140.500 IE bis unter 160.500 IE</v>
          </cell>
          <cell r="F43">
            <v>32621.1</v>
          </cell>
        </row>
        <row r="44">
          <cell r="C44" t="str">
            <v>ZP04.22</v>
          </cell>
          <cell r="D44" t="str">
            <v>8-812.5q</v>
          </cell>
          <cell r="E44" t="str">
            <v>160.500 IE bis unter 200.500 IE</v>
          </cell>
          <cell r="F44">
            <v>38226.1</v>
          </cell>
        </row>
        <row r="45">
          <cell r="C45" t="str">
            <v>ZP04.23</v>
          </cell>
          <cell r="D45" t="str">
            <v>8-812.5r</v>
          </cell>
          <cell r="E45" t="str">
            <v>200.500 IE oder mehr</v>
          </cell>
          <cell r="F45">
            <v>47194.1</v>
          </cell>
        </row>
        <row r="46">
          <cell r="C46">
            <v>0</v>
          </cell>
          <cell r="D46">
            <v>0</v>
          </cell>
          <cell r="E46" t="str">
            <v>Applikation von Medikamenten, Liste 2: Filgrastim, parenteral</v>
          </cell>
          <cell r="F46">
            <v>0</v>
          </cell>
        </row>
        <row r="47">
          <cell r="C47" t="str">
            <v>ZP05.01</v>
          </cell>
          <cell r="D47" t="str">
            <v>6-002.10</v>
          </cell>
          <cell r="E47" t="str">
            <v>70 Mio. IE bis unter 130 Mio. IE4)</v>
          </cell>
          <cell r="F47">
            <v>31.55</v>
          </cell>
        </row>
        <row r="48">
          <cell r="C48" t="str">
            <v>ZP05.02</v>
          </cell>
          <cell r="D48" t="str">
            <v>6-002.11</v>
          </cell>
          <cell r="E48" t="str">
            <v>130 Mio. IE bis unter 190 Mio. IE4)</v>
          </cell>
          <cell r="F48">
            <v>52.58</v>
          </cell>
        </row>
        <row r="49">
          <cell r="C49" t="str">
            <v>ZP05.03</v>
          </cell>
          <cell r="D49" t="str">
            <v>6-002.12</v>
          </cell>
          <cell r="E49" t="str">
            <v>190 Mio. IE bis unter 250 Mio. IE4)</v>
          </cell>
          <cell r="F49">
            <v>73.61</v>
          </cell>
        </row>
        <row r="50">
          <cell r="C50" t="str">
            <v>ZP05.04</v>
          </cell>
          <cell r="D50" t="str">
            <v>6-002.13</v>
          </cell>
          <cell r="E50" t="str">
            <v>250 Mio. IE bis unter 350 Mio. IE</v>
          </cell>
          <cell r="F50">
            <v>99.31</v>
          </cell>
        </row>
        <row r="51">
          <cell r="C51" t="str">
            <v>ZP05.05</v>
          </cell>
          <cell r="D51" t="str">
            <v>6-002.14</v>
          </cell>
          <cell r="E51" t="str">
            <v>350 Mio. IE bis unter 450 Mio. IE</v>
          </cell>
          <cell r="F51">
            <v>134.36000000000001</v>
          </cell>
        </row>
        <row r="52">
          <cell r="C52" t="str">
            <v>ZP05.06</v>
          </cell>
          <cell r="D52" t="str">
            <v>6-002.15</v>
          </cell>
          <cell r="E52" t="str">
            <v>450 Mio. IE bis unter 550 Mio. IE</v>
          </cell>
          <cell r="F52">
            <v>169.41</v>
          </cell>
        </row>
        <row r="53">
          <cell r="C53" t="str">
            <v>ZP05.07</v>
          </cell>
          <cell r="D53" t="str">
            <v>6-002.16</v>
          </cell>
          <cell r="E53" t="str">
            <v>550 Mio. IE bis unter 650 Mio. IE</v>
          </cell>
          <cell r="F53">
            <v>204.46</v>
          </cell>
        </row>
        <row r="54">
          <cell r="C54" t="str">
            <v>ZP05.08</v>
          </cell>
          <cell r="D54" t="str">
            <v>6-002.17</v>
          </cell>
          <cell r="E54" t="str">
            <v>650 Mio. IE bis unter 750 Mio. IE</v>
          </cell>
          <cell r="F54">
            <v>239.51</v>
          </cell>
        </row>
        <row r="55">
          <cell r="C55" t="str">
            <v>ZP05.09</v>
          </cell>
          <cell r="D55" t="str">
            <v>6-002.18</v>
          </cell>
          <cell r="E55" t="str">
            <v>750 Mio. IE bis unter 850 Mio. IE</v>
          </cell>
          <cell r="F55">
            <v>274.56</v>
          </cell>
        </row>
        <row r="56">
          <cell r="C56" t="str">
            <v>ZP05.10</v>
          </cell>
          <cell r="D56" t="str">
            <v>6-002.19</v>
          </cell>
          <cell r="E56" t="str">
            <v>850 Mio. IE bis unter 950 Mio. IE</v>
          </cell>
          <cell r="F56">
            <v>309.61</v>
          </cell>
        </row>
        <row r="57">
          <cell r="C57" t="str">
            <v>ZP05.11</v>
          </cell>
          <cell r="D57" t="str">
            <v>6-002.1a</v>
          </cell>
          <cell r="E57" t="str">
            <v>950 Mio. IE bis unter 1.050 Mio. IE</v>
          </cell>
          <cell r="F57">
            <v>344.66</v>
          </cell>
        </row>
        <row r="58">
          <cell r="C58" t="str">
            <v>ZP05.12</v>
          </cell>
          <cell r="D58" t="str">
            <v>6-002.1b</v>
          </cell>
          <cell r="E58" t="str">
            <v>1.050 Mio. IE bis unter 1.250 Mio. IE</v>
          </cell>
          <cell r="F58">
            <v>391.39</v>
          </cell>
        </row>
        <row r="59">
          <cell r="C59" t="str">
            <v>ZP05.13</v>
          </cell>
          <cell r="D59" t="str">
            <v>6-002.1c</v>
          </cell>
          <cell r="E59" t="str">
            <v>1.250 Mio. IE bis unter 1.450 Mio. IE</v>
          </cell>
          <cell r="F59">
            <v>461.49</v>
          </cell>
        </row>
        <row r="60">
          <cell r="C60" t="str">
            <v>ZP05.14</v>
          </cell>
          <cell r="D60" t="str">
            <v>6-002.1d</v>
          </cell>
          <cell r="E60" t="str">
            <v>1.450 Mio. IE bis unter 1.650 Mio. IE</v>
          </cell>
          <cell r="F60">
            <v>529.16999999999996</v>
          </cell>
        </row>
        <row r="61">
          <cell r="C61" t="str">
            <v>ZP05.15</v>
          </cell>
          <cell r="D61" t="str">
            <v>6-002.1e</v>
          </cell>
          <cell r="E61" t="str">
            <v>1.650 Mio. IE bis unter 1.850 Mio. IE</v>
          </cell>
          <cell r="F61">
            <v>601.69000000000005</v>
          </cell>
        </row>
        <row r="62">
          <cell r="C62" t="str">
            <v>ZP05.16</v>
          </cell>
          <cell r="D62" t="str">
            <v>6-002.1f</v>
          </cell>
          <cell r="E62" t="str">
            <v>1.850 Mio. IE bis unter 2.050 Mio. IE</v>
          </cell>
          <cell r="F62">
            <v>671.79</v>
          </cell>
        </row>
        <row r="63">
          <cell r="C63" t="str">
            <v>ZP05.17</v>
          </cell>
          <cell r="D63" t="str">
            <v>6-002.1g</v>
          </cell>
          <cell r="E63" t="str">
            <v>2.050 Mio. IE bis unter 2.250 Mio. IE</v>
          </cell>
          <cell r="F63">
            <v>741.89</v>
          </cell>
        </row>
        <row r="64">
          <cell r="C64" t="str">
            <v>ZP05.18</v>
          </cell>
          <cell r="D64" t="str">
            <v>6-002.1h</v>
          </cell>
          <cell r="E64" t="str">
            <v>2.250 Mio. IE bis unter 2.450 Mio. IE</v>
          </cell>
          <cell r="F64">
            <v>811.99</v>
          </cell>
        </row>
        <row r="65">
          <cell r="C65" t="str">
            <v>ZP05.19</v>
          </cell>
          <cell r="D65" t="str">
            <v>6-002.1j</v>
          </cell>
          <cell r="E65" t="str">
            <v>2.450 Mio. IE oder mehr</v>
          </cell>
          <cell r="F65">
            <v>882.09</v>
          </cell>
        </row>
        <row r="66">
          <cell r="C66">
            <v>0</v>
          </cell>
          <cell r="D66">
            <v>0</v>
          </cell>
          <cell r="E66" t="str">
            <v>Applikation von Medikamenten, Liste 2: Lenograstim, parenteral</v>
          </cell>
          <cell r="F66">
            <v>0</v>
          </cell>
        </row>
        <row r="67">
          <cell r="C67" t="str">
            <v>ZP06.01</v>
          </cell>
          <cell r="D67" t="str">
            <v>6-002.20</v>
          </cell>
          <cell r="E67" t="str">
            <v>75 Mio. IE bis unter 150 Mio. IE4)</v>
          </cell>
          <cell r="F67">
            <v>58.44</v>
          </cell>
        </row>
        <row r="68">
          <cell r="C68" t="str">
            <v>ZP06.02</v>
          </cell>
          <cell r="D68" t="str">
            <v>6-002.21</v>
          </cell>
          <cell r="E68" t="str">
            <v>150 Mio. IE bis unter 225 Mio. IE4)</v>
          </cell>
          <cell r="F68">
            <v>102.27</v>
          </cell>
        </row>
        <row r="69">
          <cell r="C69" t="str">
            <v>ZP06.03</v>
          </cell>
          <cell r="D69" t="str">
            <v>6-002.22</v>
          </cell>
          <cell r="E69" t="str">
            <v>225 Mio. IE bis unter 300 Mio. IE4)</v>
          </cell>
          <cell r="F69">
            <v>146.1</v>
          </cell>
        </row>
        <row r="70">
          <cell r="C70" t="str">
            <v>ZP06.04</v>
          </cell>
          <cell r="D70" t="str">
            <v>6-002.23</v>
          </cell>
          <cell r="E70" t="str">
            <v>300 Mio. IE bis unter 400 Mio. IE</v>
          </cell>
          <cell r="F70">
            <v>193.13</v>
          </cell>
        </row>
        <row r="71">
          <cell r="C71" t="str">
            <v>ZP06.05</v>
          </cell>
          <cell r="D71" t="str">
            <v>6-002.24</v>
          </cell>
          <cell r="E71" t="str">
            <v>400 Mio. IE bis unter 500 Mio. IE</v>
          </cell>
          <cell r="F71">
            <v>253.24</v>
          </cell>
        </row>
        <row r="72">
          <cell r="C72" t="str">
            <v>ZP06.06</v>
          </cell>
          <cell r="D72" t="str">
            <v>6-002.25</v>
          </cell>
          <cell r="E72" t="str">
            <v>500 Mio. IE bis unter 600 Mio. IE</v>
          </cell>
          <cell r="F72">
            <v>311.68</v>
          </cell>
        </row>
        <row r="73">
          <cell r="C73" t="str">
            <v>ZP06.07</v>
          </cell>
          <cell r="D73" t="str">
            <v>6-002.26</v>
          </cell>
          <cell r="E73" t="str">
            <v>600 Mio. IE bis unter 800 Mio. IE</v>
          </cell>
          <cell r="F73">
            <v>389.6</v>
          </cell>
        </row>
        <row r="74">
          <cell r="C74" t="str">
            <v>ZP06.08</v>
          </cell>
          <cell r="D74" t="str">
            <v>6-002.27</v>
          </cell>
          <cell r="E74" t="str">
            <v>800 Mio. IE bis unter 1.000 Mio. IE</v>
          </cell>
          <cell r="F74">
            <v>506.48</v>
          </cell>
        </row>
        <row r="75">
          <cell r="C75" t="str">
            <v>ZP06.09</v>
          </cell>
          <cell r="D75" t="str">
            <v>6-002.28</v>
          </cell>
          <cell r="E75" t="str">
            <v>1.000 Mio. IE bis unter 1.200 Mio. IE</v>
          </cell>
          <cell r="F75">
            <v>623.36</v>
          </cell>
        </row>
        <row r="76">
          <cell r="C76" t="str">
            <v>ZP06.10</v>
          </cell>
          <cell r="D76" t="str">
            <v>6-002.29</v>
          </cell>
          <cell r="E76" t="str">
            <v>1.200 Mio. IE bis unter 1.400 Mio. IE</v>
          </cell>
          <cell r="F76">
            <v>740.24</v>
          </cell>
        </row>
        <row r="77">
          <cell r="C77" t="str">
            <v>ZP06.11</v>
          </cell>
          <cell r="D77" t="str">
            <v>6-002.2a</v>
          </cell>
          <cell r="E77" t="str">
            <v>1.400 Mio. IE bis unter 1.600 Mio. IE</v>
          </cell>
          <cell r="F77">
            <v>857.12</v>
          </cell>
        </row>
        <row r="78">
          <cell r="C78" t="str">
            <v>ZP06.12</v>
          </cell>
          <cell r="D78" t="str">
            <v>6-002.2b</v>
          </cell>
          <cell r="E78" t="str">
            <v>1.600 Mio. IE bis unter 1.800 Mio. IE</v>
          </cell>
          <cell r="F78">
            <v>974</v>
          </cell>
        </row>
        <row r="79">
          <cell r="C79" t="str">
            <v>ZP06.13</v>
          </cell>
          <cell r="D79" t="str">
            <v>6-002.2c</v>
          </cell>
          <cell r="E79" t="str">
            <v>1.800 Mio. IE bis unter 2.000 Mio. IE</v>
          </cell>
          <cell r="F79">
            <v>1090.8800000000001</v>
          </cell>
        </row>
        <row r="80">
          <cell r="C80" t="str">
            <v>ZP06.14</v>
          </cell>
          <cell r="D80" t="str">
            <v>6-002.2d</v>
          </cell>
          <cell r="E80" t="str">
            <v>2.000 Mio. IE bis unter 2.200 Mio. IE</v>
          </cell>
          <cell r="F80">
            <v>1207.76</v>
          </cell>
        </row>
        <row r="81">
          <cell r="C81" t="str">
            <v>ZP06.15</v>
          </cell>
          <cell r="D81" t="str">
            <v>6-002.2e</v>
          </cell>
          <cell r="E81" t="str">
            <v>2.200 Mio. IE bis unter 2.400 Mio. IE</v>
          </cell>
          <cell r="F81">
            <v>1324.64</v>
          </cell>
        </row>
        <row r="82">
          <cell r="C82" t="str">
            <v>ZP06.16</v>
          </cell>
          <cell r="D82" t="str">
            <v>6-002.2f</v>
          </cell>
          <cell r="E82" t="str">
            <v>2.400 Mio. IE bis unter 2.600 Mio. IE</v>
          </cell>
          <cell r="F82">
            <v>1441.52</v>
          </cell>
        </row>
        <row r="83">
          <cell r="C83" t="str">
            <v>ZP06.17</v>
          </cell>
          <cell r="D83" t="str">
            <v>6-002.2g</v>
          </cell>
          <cell r="E83" t="str">
            <v>2.600 Mio. IE bis unter 2.800 Mio. IE</v>
          </cell>
          <cell r="F83">
            <v>1558.4</v>
          </cell>
        </row>
        <row r="84">
          <cell r="C84" t="str">
            <v>ZP06.18</v>
          </cell>
          <cell r="D84" t="str">
            <v>6-002.2h</v>
          </cell>
          <cell r="E84" t="str">
            <v>2.800 Mio. IE bis unter 3.000 Mio. IE</v>
          </cell>
          <cell r="F84">
            <v>1675.28</v>
          </cell>
        </row>
        <row r="85">
          <cell r="C85" t="str">
            <v>ZP06.19</v>
          </cell>
          <cell r="D85" t="str">
            <v>6-002.2j</v>
          </cell>
          <cell r="E85" t="str">
            <v>3.000 Mio. IE oder mehr</v>
          </cell>
          <cell r="F85">
            <v>1792.16</v>
          </cell>
        </row>
        <row r="86">
          <cell r="C86">
            <v>0</v>
          </cell>
          <cell r="D86">
            <v>0</v>
          </cell>
          <cell r="E86" t="str">
            <v>Transfusion von Plasmabestandteilen und gentechnisch hergestellten Plasmaproteinen: Antithrombin III</v>
          </cell>
          <cell r="F86">
            <v>0</v>
          </cell>
        </row>
        <row r="87">
          <cell r="C87" t="str">
            <v>ZP07.01</v>
          </cell>
          <cell r="D87" t="str">
            <v>8-810.g1</v>
          </cell>
          <cell r="E87" t="str">
            <v>2.000 IE bis unter 3.500 IE4)</v>
          </cell>
          <cell r="F87">
            <v>150.25</v>
          </cell>
        </row>
        <row r="88">
          <cell r="C88" t="str">
            <v>ZP07.02</v>
          </cell>
          <cell r="D88" t="str">
            <v>8-810.g2</v>
          </cell>
          <cell r="E88" t="str">
            <v>3.500 IE bis unter 5.000 IE4)</v>
          </cell>
          <cell r="F88">
            <v>240.4</v>
          </cell>
        </row>
        <row r="89">
          <cell r="C89" t="str">
            <v>ZP07.03</v>
          </cell>
          <cell r="D89" t="str">
            <v>8-810.g3</v>
          </cell>
          <cell r="E89" t="str">
            <v>5.000 IE bis unter 7.000 IE4)</v>
          </cell>
          <cell r="F89">
            <v>340.57</v>
          </cell>
        </row>
        <row r="90">
          <cell r="C90" t="str">
            <v>ZP07.04</v>
          </cell>
          <cell r="D90" t="str">
            <v>8-810.g4</v>
          </cell>
          <cell r="E90" t="str">
            <v>7.000 IE bis unter 10.000 IE</v>
          </cell>
          <cell r="F90">
            <v>480.8</v>
          </cell>
        </row>
        <row r="91">
          <cell r="C91" t="str">
            <v>ZP07.05</v>
          </cell>
          <cell r="D91" t="str">
            <v>8-810.g5</v>
          </cell>
          <cell r="E91" t="str">
            <v>10.000 IE bis unter 15.000 IE</v>
          </cell>
          <cell r="F91">
            <v>700.37</v>
          </cell>
        </row>
        <row r="92">
          <cell r="C92" t="str">
            <v>ZP07.06</v>
          </cell>
          <cell r="D92" t="str">
            <v>8-810.g6</v>
          </cell>
          <cell r="E92" t="str">
            <v>15.000 IE bis unter 20.000 IE</v>
          </cell>
          <cell r="F92">
            <v>981.49</v>
          </cell>
        </row>
        <row r="93">
          <cell r="C93" t="str">
            <v>ZP07.07</v>
          </cell>
          <cell r="D93" t="str">
            <v>8-810.g7</v>
          </cell>
          <cell r="E93" t="str">
            <v>20.000 IE bis unter 25.000 IE</v>
          </cell>
          <cell r="F93">
            <v>1284.4000000000001</v>
          </cell>
        </row>
        <row r="94">
          <cell r="C94" t="str">
            <v>ZP07.08</v>
          </cell>
          <cell r="D94" t="str">
            <v>8-810.g8</v>
          </cell>
          <cell r="E94" t="str">
            <v>25.000 IE bis unter 30.000 IE</v>
          </cell>
          <cell r="F94">
            <v>1602.67</v>
          </cell>
        </row>
        <row r="95">
          <cell r="C95" t="str">
            <v>ZP07.09</v>
          </cell>
          <cell r="D95" t="str">
            <v>8-810.ga</v>
          </cell>
          <cell r="E95" t="str">
            <v>30.000 IE bis unter 40.000 IE</v>
          </cell>
          <cell r="F95">
            <v>2003.33</v>
          </cell>
        </row>
        <row r="96">
          <cell r="C96" t="str">
            <v>ZP07.10</v>
          </cell>
          <cell r="D96" t="str">
            <v>8-810.gb</v>
          </cell>
          <cell r="E96" t="str">
            <v>40.000 IE bis unter 50.000 IE</v>
          </cell>
          <cell r="F96">
            <v>2604.33</v>
          </cell>
        </row>
        <row r="97">
          <cell r="C97" t="str">
            <v>ZP07.11</v>
          </cell>
          <cell r="D97" t="str">
            <v>8-810.gc</v>
          </cell>
          <cell r="E97" t="str">
            <v>50.000 IE bis unter 60.000 IE</v>
          </cell>
          <cell r="F97">
            <v>3205.33</v>
          </cell>
        </row>
        <row r="98">
          <cell r="C98" t="str">
            <v>ZP07.12</v>
          </cell>
          <cell r="D98" t="str">
            <v>8-810.gd</v>
          </cell>
          <cell r="E98" t="str">
            <v>60.000 IE bis unter 70.000 IE</v>
          </cell>
          <cell r="F98">
            <v>3806.33</v>
          </cell>
        </row>
        <row r="99">
          <cell r="C99" t="str">
            <v>ZP07.13</v>
          </cell>
          <cell r="D99" t="str">
            <v>8-810.ge</v>
          </cell>
          <cell r="E99" t="str">
            <v>70.000 IE bis unter 90.000 IE</v>
          </cell>
          <cell r="F99">
            <v>4607.67</v>
          </cell>
        </row>
        <row r="100">
          <cell r="C100" t="str">
            <v>ZP07.14</v>
          </cell>
          <cell r="D100" t="str">
            <v>8-810.gf</v>
          </cell>
          <cell r="E100" t="str">
            <v>90.000 IE bis unter 110.000 IE</v>
          </cell>
          <cell r="F100">
            <v>5809.67</v>
          </cell>
        </row>
        <row r="101">
          <cell r="C101" t="str">
            <v>ZP07.15</v>
          </cell>
          <cell r="D101" t="str">
            <v>8-810.gg</v>
          </cell>
          <cell r="E101" t="str">
            <v>110.000 IE bis unter 130.000 IE</v>
          </cell>
          <cell r="F101">
            <v>7011.67</v>
          </cell>
        </row>
        <row r="102">
          <cell r="C102" t="str">
            <v>ZP07.16</v>
          </cell>
          <cell r="D102" t="str">
            <v>8-810.gh</v>
          </cell>
          <cell r="E102" t="str">
            <v>130.000 IE bis unter 150.000 IE</v>
          </cell>
          <cell r="F102">
            <v>8213.67</v>
          </cell>
        </row>
        <row r="103">
          <cell r="C103" t="str">
            <v>ZP07.17</v>
          </cell>
          <cell r="D103" t="str">
            <v>8-810.gj</v>
          </cell>
          <cell r="E103" t="str">
            <v>150.000 IE oder mehr</v>
          </cell>
          <cell r="F103">
            <v>9415.67</v>
          </cell>
        </row>
        <row r="104">
          <cell r="C104">
            <v>0</v>
          </cell>
          <cell r="D104">
            <v>0</v>
          </cell>
          <cell r="E104" t="str">
            <v>Applikation von Medikamenten, Liste 1: Aldesleukin, parenteral</v>
          </cell>
          <cell r="F104">
            <v>0</v>
          </cell>
        </row>
        <row r="105">
          <cell r="C105" t="str">
            <v>ZP08.01</v>
          </cell>
          <cell r="D105" t="str">
            <v>6-001.80</v>
          </cell>
          <cell r="E105" t="str">
            <v>45 Mio. IE bis unter 65 Mio. IE</v>
          </cell>
          <cell r="F105">
            <v>1008.01</v>
          </cell>
        </row>
        <row r="106">
          <cell r="C106" t="str">
            <v>ZP08.02</v>
          </cell>
          <cell r="D106" t="str">
            <v>6-001.81</v>
          </cell>
          <cell r="E106" t="str">
            <v>65 Mio. IE bis unter 85 Mio. IE</v>
          </cell>
          <cell r="F106">
            <v>1398.2</v>
          </cell>
        </row>
        <row r="107">
          <cell r="C107" t="str">
            <v>ZP08.03</v>
          </cell>
          <cell r="D107" t="str">
            <v>6-001.82</v>
          </cell>
          <cell r="E107" t="str">
            <v>85 Mio. IE bis unter 105 Mio. IE</v>
          </cell>
          <cell r="F107">
            <v>1788.4</v>
          </cell>
        </row>
        <row r="108">
          <cell r="C108" t="str">
            <v>ZP08.04</v>
          </cell>
          <cell r="D108" t="str">
            <v>6-001.83</v>
          </cell>
          <cell r="E108" t="str">
            <v>105 Mio. IE bis unter 125 Mio. IE</v>
          </cell>
          <cell r="F108">
            <v>2178.59</v>
          </cell>
        </row>
        <row r="109">
          <cell r="C109" t="str">
            <v>ZP08.05</v>
          </cell>
          <cell r="D109" t="str">
            <v>6-001.84</v>
          </cell>
          <cell r="E109" t="str">
            <v>125 Mio. IE bis unter 145 Mio. IE</v>
          </cell>
          <cell r="F109">
            <v>2568.79</v>
          </cell>
        </row>
        <row r="110">
          <cell r="C110" t="str">
            <v>ZP08.06</v>
          </cell>
          <cell r="D110" t="str">
            <v>6-001.85</v>
          </cell>
          <cell r="E110" t="str">
            <v>145 Mio. IE bis unter 165 Mio. IE</v>
          </cell>
          <cell r="F110">
            <v>2958.99</v>
          </cell>
        </row>
        <row r="111">
          <cell r="C111" t="str">
            <v>ZP08.07</v>
          </cell>
          <cell r="D111" t="str">
            <v>6-001.86</v>
          </cell>
          <cell r="E111" t="str">
            <v>165 Mio. IE bis unter 185 Mio. IE</v>
          </cell>
          <cell r="F111">
            <v>3349.18</v>
          </cell>
        </row>
        <row r="112">
          <cell r="C112" t="str">
            <v>ZP08.08</v>
          </cell>
          <cell r="D112" t="str">
            <v>6-001.87</v>
          </cell>
          <cell r="E112" t="str">
            <v>185 Mio. IE bis unter 205 Mio. IE</v>
          </cell>
          <cell r="F112">
            <v>3739.38</v>
          </cell>
        </row>
        <row r="113">
          <cell r="C113" t="str">
            <v>ZP08.09</v>
          </cell>
          <cell r="D113" t="str">
            <v>6-001.88</v>
          </cell>
          <cell r="E113" t="str">
            <v>205 Mio. IE bis unter 245 Mio. IE</v>
          </cell>
          <cell r="F113">
            <v>4259.6400000000003</v>
          </cell>
        </row>
        <row r="114">
          <cell r="C114" t="str">
            <v>ZP08.10</v>
          </cell>
          <cell r="D114" t="str">
            <v>6-001.89</v>
          </cell>
          <cell r="E114" t="str">
            <v>245 Mio. IE bis unter 285 Mio. IE</v>
          </cell>
          <cell r="F114">
            <v>5040.03</v>
          </cell>
        </row>
        <row r="115">
          <cell r="C115" t="str">
            <v>ZP08.11</v>
          </cell>
          <cell r="D115" t="str">
            <v>6-001.8a</v>
          </cell>
          <cell r="E115" t="str">
            <v>285 Mio. IE bis unter 325 Mio. IE</v>
          </cell>
          <cell r="F115">
            <v>5820.42</v>
          </cell>
        </row>
        <row r="116">
          <cell r="C116" t="str">
            <v>ZP08.12</v>
          </cell>
          <cell r="D116" t="str">
            <v>6-001.8b</v>
          </cell>
          <cell r="E116" t="str">
            <v>325 Mio. IE bis unter 365 Mio. IE</v>
          </cell>
          <cell r="F116">
            <v>6600.82</v>
          </cell>
        </row>
        <row r="117">
          <cell r="C117" t="str">
            <v>ZP08.13</v>
          </cell>
          <cell r="D117" t="str">
            <v>6-001.8c</v>
          </cell>
          <cell r="E117" t="str">
            <v>365 Mio. IE bis unter 405 Mio. IE</v>
          </cell>
          <cell r="F117">
            <v>7381.21</v>
          </cell>
        </row>
        <row r="118">
          <cell r="C118" t="str">
            <v>ZP08.14</v>
          </cell>
          <cell r="D118" t="str">
            <v>6-001.8d</v>
          </cell>
          <cell r="E118" t="str">
            <v>405 Mio. IE bis unter 445 Mio. IE</v>
          </cell>
          <cell r="F118">
            <v>8161.6</v>
          </cell>
        </row>
        <row r="119">
          <cell r="C119" t="str">
            <v>ZP08.15</v>
          </cell>
          <cell r="D119" t="str">
            <v>6-001.8e</v>
          </cell>
          <cell r="E119" t="str">
            <v>445 Mio. IE bis unter 485 Mio. IE</v>
          </cell>
          <cell r="F119">
            <v>8941.99</v>
          </cell>
        </row>
        <row r="120">
          <cell r="C120" t="str">
            <v>ZP08.16</v>
          </cell>
          <cell r="D120" t="str">
            <v>6-001.8f</v>
          </cell>
          <cell r="E120" t="str">
            <v>485 Mio. IE bis unter 525 Mio. IE</v>
          </cell>
          <cell r="F120">
            <v>9722.3799999999992</v>
          </cell>
        </row>
        <row r="121">
          <cell r="C121" t="str">
            <v>ZP08.17</v>
          </cell>
          <cell r="D121" t="str">
            <v>6-001.8g</v>
          </cell>
          <cell r="E121" t="str">
            <v>525 Mio. IE bis unter 565 Mio. IE</v>
          </cell>
          <cell r="F121">
            <v>10502.78</v>
          </cell>
        </row>
        <row r="122">
          <cell r="C122" t="str">
            <v>ZP08.18</v>
          </cell>
          <cell r="D122" t="str">
            <v>6-001.8h</v>
          </cell>
          <cell r="E122" t="str">
            <v>565 Mio. IE bis unter 625 Mio. IE</v>
          </cell>
          <cell r="F122">
            <v>11413.23</v>
          </cell>
        </row>
        <row r="123">
          <cell r="C123" t="str">
            <v>ZP08.19</v>
          </cell>
          <cell r="D123" t="str">
            <v>6-001.8j</v>
          </cell>
          <cell r="E123" t="str">
            <v>625 Mio. IE bis unter 685 Mio. IE</v>
          </cell>
          <cell r="F123">
            <v>12583.82</v>
          </cell>
        </row>
        <row r="124">
          <cell r="C124" t="str">
            <v>ZP08.20</v>
          </cell>
          <cell r="D124" t="str">
            <v>6-001.8k</v>
          </cell>
          <cell r="E124" t="str">
            <v>685 Mio. IE bis unter 745 Mio. IE</v>
          </cell>
          <cell r="F124">
            <v>13754.41</v>
          </cell>
        </row>
        <row r="125">
          <cell r="C125" t="str">
            <v>ZP08.21</v>
          </cell>
          <cell r="D125" t="str">
            <v>6-001.8m</v>
          </cell>
          <cell r="E125" t="str">
            <v>745 Mio. IE bis unter 805 Mio. IE</v>
          </cell>
          <cell r="F125">
            <v>14925</v>
          </cell>
        </row>
        <row r="126">
          <cell r="C126" t="str">
            <v>ZP08.22</v>
          </cell>
          <cell r="D126" t="str">
            <v>6-001.8n</v>
          </cell>
          <cell r="E126" t="str">
            <v>805 Mio. IE oder mehr</v>
          </cell>
          <cell r="F126">
            <v>16095.59</v>
          </cell>
        </row>
        <row r="127">
          <cell r="C127">
            <v>0</v>
          </cell>
          <cell r="D127">
            <v>0</v>
          </cell>
          <cell r="E127" t="str">
            <v>Applikation von Medikamenten, Liste 1: Bortezomib, parenteral</v>
          </cell>
          <cell r="F127">
            <v>0</v>
          </cell>
        </row>
        <row r="128">
          <cell r="C128" t="str">
            <v>ZP09.01</v>
          </cell>
          <cell r="D128" t="str">
            <v>6-001.90</v>
          </cell>
          <cell r="E128" t="str">
            <v>1,5 mg bis unter 2,5 mg</v>
          </cell>
          <cell r="F128">
            <v>802.09</v>
          </cell>
        </row>
        <row r="129">
          <cell r="C129" t="str">
            <v>ZP09.02</v>
          </cell>
          <cell r="D129" t="str">
            <v>6-001.91</v>
          </cell>
          <cell r="E129" t="str">
            <v>2,5 mg bis unter 3,5 mg</v>
          </cell>
          <cell r="F129">
            <v>1189.25</v>
          </cell>
        </row>
        <row r="130">
          <cell r="C130" t="str">
            <v>ZP09.03</v>
          </cell>
          <cell r="D130" t="str">
            <v>6-001.92</v>
          </cell>
          <cell r="E130" t="str">
            <v>3,5 mg bis unter 4,5 mg</v>
          </cell>
          <cell r="F130">
            <v>1677.1</v>
          </cell>
        </row>
        <row r="131">
          <cell r="C131" t="str">
            <v>ZP09.04</v>
          </cell>
          <cell r="D131" t="str">
            <v>6-001.93</v>
          </cell>
          <cell r="E131" t="str">
            <v>4,5 mg bis unter 5,5 mg</v>
          </cell>
          <cell r="F131">
            <v>2114.61</v>
          </cell>
        </row>
        <row r="132">
          <cell r="C132" t="str">
            <v>ZP09.05</v>
          </cell>
          <cell r="D132" t="str">
            <v>6-001.94</v>
          </cell>
          <cell r="E132" t="str">
            <v>5,5 mg bis unter 6,5 mg</v>
          </cell>
          <cell r="F132">
            <v>2552.11</v>
          </cell>
        </row>
        <row r="133">
          <cell r="C133" t="str">
            <v>ZP09.06</v>
          </cell>
          <cell r="D133" t="str">
            <v>6-001.95</v>
          </cell>
          <cell r="E133" t="str">
            <v>6,5 mg bis unter 7,5 mg</v>
          </cell>
          <cell r="F133">
            <v>2989.61</v>
          </cell>
        </row>
        <row r="134">
          <cell r="C134" t="str">
            <v>ZP09.07</v>
          </cell>
          <cell r="D134" t="str">
            <v>6-001.96</v>
          </cell>
          <cell r="E134" t="str">
            <v>7,5 mg bis unter 8,5 mg</v>
          </cell>
          <cell r="F134">
            <v>3427.12</v>
          </cell>
        </row>
        <row r="135">
          <cell r="C135" t="str">
            <v>ZP09.08</v>
          </cell>
          <cell r="D135" t="str">
            <v>6-001.97</v>
          </cell>
          <cell r="E135" t="str">
            <v>8,5 mg bis unter 9,5 mg</v>
          </cell>
          <cell r="F135">
            <v>3864.62</v>
          </cell>
        </row>
        <row r="136">
          <cell r="C136" t="str">
            <v>ZP09.09</v>
          </cell>
          <cell r="D136" t="str">
            <v>6-001.98</v>
          </cell>
          <cell r="E136" t="str">
            <v>9,5 mg bis unter 10,5 mg</v>
          </cell>
          <cell r="F136">
            <v>4302.13</v>
          </cell>
        </row>
        <row r="137">
          <cell r="C137" t="str">
            <v>ZP09.10</v>
          </cell>
          <cell r="D137" t="str">
            <v>6-001.99</v>
          </cell>
          <cell r="E137" t="str">
            <v>10,5 mg bis unter 11,5 mg</v>
          </cell>
          <cell r="F137">
            <v>4735.79</v>
          </cell>
        </row>
        <row r="138">
          <cell r="C138" t="str">
            <v>ZP09.11</v>
          </cell>
          <cell r="D138" t="str">
            <v>6-001.9a</v>
          </cell>
          <cell r="E138" t="str">
            <v>11,5 mg bis unter 13,5 mg</v>
          </cell>
          <cell r="F138">
            <v>5322.97</v>
          </cell>
        </row>
        <row r="139">
          <cell r="C139" t="str">
            <v>ZP09.12</v>
          </cell>
          <cell r="D139" t="str">
            <v>6-001.9b</v>
          </cell>
          <cell r="E139" t="str">
            <v>13,5 mg bis unter 15,5 mg</v>
          </cell>
          <cell r="F139">
            <v>6197.98</v>
          </cell>
        </row>
        <row r="140">
          <cell r="C140" t="str">
            <v>ZP09.13</v>
          </cell>
          <cell r="D140" t="str">
            <v>6-001.9c</v>
          </cell>
          <cell r="E140" t="str">
            <v>15,5 mg bis unter 17,5 mg</v>
          </cell>
          <cell r="F140">
            <v>7072.99</v>
          </cell>
        </row>
        <row r="141">
          <cell r="C141" t="str">
            <v>ZP09.14</v>
          </cell>
          <cell r="D141" t="str">
            <v>6-001.9d</v>
          </cell>
          <cell r="E141" t="str">
            <v>17,5 mg bis unter 19,5 mg</v>
          </cell>
          <cell r="F141">
            <v>7948</v>
          </cell>
        </row>
        <row r="142">
          <cell r="C142" t="str">
            <v>ZP09.15</v>
          </cell>
          <cell r="D142" t="str">
            <v>6-001.9e</v>
          </cell>
          <cell r="E142" t="str">
            <v>19,5 mg bis unter 21,5 mg</v>
          </cell>
          <cell r="F142">
            <v>8823.01</v>
          </cell>
        </row>
        <row r="143">
          <cell r="C143" t="str">
            <v>ZP09.16</v>
          </cell>
          <cell r="D143" t="str">
            <v>6-001.9f</v>
          </cell>
          <cell r="E143" t="str">
            <v>21,5 mg bis unter 23,5 mg</v>
          </cell>
          <cell r="F143">
            <v>9698.02</v>
          </cell>
        </row>
        <row r="144">
          <cell r="C144" t="str">
            <v>ZP09.17</v>
          </cell>
          <cell r="D144" t="str">
            <v>6-001.9g</v>
          </cell>
          <cell r="E144" t="str">
            <v>23,5 mg bis unter 25,5 mg</v>
          </cell>
          <cell r="F144">
            <v>10573.03</v>
          </cell>
        </row>
        <row r="145">
          <cell r="C145" t="str">
            <v>ZP09.18</v>
          </cell>
          <cell r="D145" t="str">
            <v>6-001.9h</v>
          </cell>
          <cell r="E145" t="str">
            <v>25,5 mg bis unter 27,5 mg</v>
          </cell>
          <cell r="F145">
            <v>11448.04</v>
          </cell>
        </row>
        <row r="146">
          <cell r="C146" t="str">
            <v>ZP09.19</v>
          </cell>
          <cell r="D146" t="str">
            <v>6-001.9j</v>
          </cell>
          <cell r="E146" t="str">
            <v>27,5 mg bis unter 29,5 mg</v>
          </cell>
          <cell r="F146">
            <v>12323.05</v>
          </cell>
        </row>
        <row r="147">
          <cell r="C147" t="str">
            <v>ZP09.20</v>
          </cell>
          <cell r="D147" t="str">
            <v>6-001.9k</v>
          </cell>
          <cell r="E147" t="str">
            <v>29,5 mg oder mehr</v>
          </cell>
          <cell r="F147">
            <v>13198.06</v>
          </cell>
        </row>
        <row r="148">
          <cell r="C148">
            <v>0</v>
          </cell>
          <cell r="D148">
            <v>0</v>
          </cell>
          <cell r="E148" t="str">
            <v>Applikation von Medikamenten, Liste 1: Cetuximab, parenteral</v>
          </cell>
          <cell r="F148">
            <v>0</v>
          </cell>
        </row>
        <row r="149">
          <cell r="C149" t="str">
            <v>ZP10.01</v>
          </cell>
          <cell r="D149" t="str">
            <v>6-001.a0</v>
          </cell>
          <cell r="E149" t="str">
            <v>250 mg bis unter 350 mg</v>
          </cell>
          <cell r="F149">
            <v>715.45</v>
          </cell>
        </row>
        <row r="150">
          <cell r="C150" t="str">
            <v>ZP10.02</v>
          </cell>
          <cell r="D150" t="str">
            <v>6-001.a1</v>
          </cell>
          <cell r="E150" t="str">
            <v>350 mg bis unter 450 mg</v>
          </cell>
          <cell r="F150">
            <v>967.96</v>
          </cell>
        </row>
        <row r="151">
          <cell r="C151" t="str">
            <v>ZP10.03</v>
          </cell>
          <cell r="D151" t="str">
            <v>6-001.a2</v>
          </cell>
          <cell r="E151" t="str">
            <v>450 mg bis unter 550 mg</v>
          </cell>
          <cell r="F151">
            <v>1220.47</v>
          </cell>
        </row>
        <row r="152">
          <cell r="C152" t="str">
            <v>ZP10.04</v>
          </cell>
          <cell r="D152" t="str">
            <v>6-001.a3</v>
          </cell>
          <cell r="E152" t="str">
            <v>550 mg bis unter 650 mg</v>
          </cell>
          <cell r="F152">
            <v>1472.98</v>
          </cell>
        </row>
        <row r="153">
          <cell r="C153" t="str">
            <v>ZP10.05</v>
          </cell>
          <cell r="D153" t="str">
            <v>6-001.a4</v>
          </cell>
          <cell r="E153" t="str">
            <v>650 mg bis unter 750 mg</v>
          </cell>
          <cell r="F153">
            <v>1725.49</v>
          </cell>
        </row>
        <row r="154">
          <cell r="C154" t="str">
            <v>ZP10.06</v>
          </cell>
          <cell r="D154" t="str">
            <v>6-001.a5</v>
          </cell>
          <cell r="E154" t="str">
            <v>750 mg bis unter 850 mg</v>
          </cell>
          <cell r="F154">
            <v>1978</v>
          </cell>
        </row>
        <row r="155">
          <cell r="C155" t="str">
            <v>ZP10.07</v>
          </cell>
          <cell r="D155" t="str">
            <v>6-001.a6</v>
          </cell>
          <cell r="E155" t="str">
            <v>850 mg bis unter 1.050 mg</v>
          </cell>
          <cell r="F155">
            <v>2314.6799999999998</v>
          </cell>
        </row>
        <row r="156">
          <cell r="C156" t="str">
            <v>ZP10.08</v>
          </cell>
          <cell r="D156" t="str">
            <v>6-001.a7</v>
          </cell>
          <cell r="E156" t="str">
            <v>1.050 mg bis unter 1.250 mg</v>
          </cell>
          <cell r="F156">
            <v>2819.7</v>
          </cell>
        </row>
        <row r="157">
          <cell r="C157" t="str">
            <v>ZP10.09</v>
          </cell>
          <cell r="D157" t="str">
            <v>6-001.a8</v>
          </cell>
          <cell r="E157" t="str">
            <v>1.250 mg bis unter 1.450 mg</v>
          </cell>
          <cell r="F157">
            <v>3324.72</v>
          </cell>
        </row>
        <row r="158">
          <cell r="C158" t="str">
            <v>ZP10.10</v>
          </cell>
          <cell r="D158" t="str">
            <v>6-001.a9</v>
          </cell>
          <cell r="E158" t="str">
            <v>1.450 mg bis unter 1.650 mg</v>
          </cell>
          <cell r="F158">
            <v>3829.74</v>
          </cell>
        </row>
        <row r="159">
          <cell r="C159" t="str">
            <v>ZP10.11</v>
          </cell>
          <cell r="D159" t="str">
            <v>6-001.aa</v>
          </cell>
          <cell r="E159" t="str">
            <v>1.650 mg bis unter 1.850 mg</v>
          </cell>
          <cell r="F159">
            <v>4334.76</v>
          </cell>
        </row>
        <row r="160">
          <cell r="C160" t="str">
            <v>ZP10.12</v>
          </cell>
          <cell r="D160" t="str">
            <v>6-001.ab</v>
          </cell>
          <cell r="E160" t="str">
            <v>1.850 mg bis unter 2.150 mg</v>
          </cell>
          <cell r="F160">
            <v>4923.95</v>
          </cell>
        </row>
        <row r="161">
          <cell r="C161" t="str">
            <v>ZP10.13</v>
          </cell>
          <cell r="D161" t="str">
            <v>6-001.ac</v>
          </cell>
          <cell r="E161" t="str">
            <v>2.150 mg bis unter 2.450 mg</v>
          </cell>
          <cell r="F161">
            <v>5681.48</v>
          </cell>
        </row>
        <row r="162">
          <cell r="C162" t="str">
            <v>ZP10.14</v>
          </cell>
          <cell r="D162" t="str">
            <v>6-001.ad</v>
          </cell>
          <cell r="E162" t="str">
            <v>2.450 mg bis unter 2.750 mg</v>
          </cell>
          <cell r="F162">
            <v>6439.01</v>
          </cell>
        </row>
        <row r="163">
          <cell r="C163" t="str">
            <v>ZP10.15</v>
          </cell>
          <cell r="D163" t="str">
            <v>6-001.ae</v>
          </cell>
          <cell r="E163" t="str">
            <v>2.750 mg bis unter 3.050 mg</v>
          </cell>
          <cell r="F163">
            <v>7196.54</v>
          </cell>
        </row>
        <row r="164">
          <cell r="C164" t="str">
            <v>ZP10.16</v>
          </cell>
          <cell r="D164" t="str">
            <v>6-001.af</v>
          </cell>
          <cell r="E164" t="str">
            <v>3.050 mg bis unter 3.350 mg</v>
          </cell>
          <cell r="F164">
            <v>7954.07</v>
          </cell>
        </row>
        <row r="165">
          <cell r="C165" t="str">
            <v>ZP10.17</v>
          </cell>
          <cell r="D165">
            <v>0</v>
          </cell>
          <cell r="E165" t="str">
            <v>Siehe weitere Differenzierung ZP10.18 - ZP10.20</v>
          </cell>
          <cell r="F165">
            <v>0</v>
          </cell>
        </row>
        <row r="166">
          <cell r="C166" t="str">
            <v>ZP10.18</v>
          </cell>
          <cell r="D166" t="str">
            <v>6-001.ah</v>
          </cell>
          <cell r="E166" t="str">
            <v>3.350 mg bis unter 3.950 mg</v>
          </cell>
          <cell r="F166">
            <v>8964.11</v>
          </cell>
        </row>
        <row r="167">
          <cell r="C167" t="str">
            <v>ZP10.19</v>
          </cell>
          <cell r="D167" t="str">
            <v>6-001.aj</v>
          </cell>
          <cell r="E167" t="str">
            <v>3.950 mg bis unter 4.550 mg</v>
          </cell>
          <cell r="F167">
            <v>10479.17</v>
          </cell>
        </row>
        <row r="168">
          <cell r="C168" t="str">
            <v>ZP10.20</v>
          </cell>
          <cell r="D168" t="str">
            <v>6-001.ak</v>
          </cell>
          <cell r="E168" t="str">
            <v>4.550 mg oder mehr</v>
          </cell>
          <cell r="F168">
            <v>11994.23</v>
          </cell>
        </row>
        <row r="169">
          <cell r="C169">
            <v>0</v>
          </cell>
          <cell r="D169">
            <v>0</v>
          </cell>
          <cell r="E169" t="str">
            <v>Transfusion von Plasmabestandteilen und gentechnisch hergestellten Plasmaproteinen: Human-Immunglobulin, spezifisch gegen Hepatitis-B-surface-Antigen (HBsAg)</v>
          </cell>
          <cell r="F169">
            <v>0</v>
          </cell>
        </row>
        <row r="170">
          <cell r="C170" t="str">
            <v>ZP11.01</v>
          </cell>
          <cell r="D170" t="str">
            <v>8-810.q0</v>
          </cell>
          <cell r="E170" t="str">
            <v>2.000 IE bis unter 4.000 IE</v>
          </cell>
          <cell r="F170">
            <v>1666</v>
          </cell>
        </row>
        <row r="171">
          <cell r="C171" t="str">
            <v>ZP11.02</v>
          </cell>
          <cell r="D171" t="str">
            <v>8-810.q1</v>
          </cell>
          <cell r="E171" t="str">
            <v>4.000 IE bis unter 6.000 IE</v>
          </cell>
          <cell r="F171">
            <v>3332</v>
          </cell>
        </row>
        <row r="172">
          <cell r="C172" t="str">
            <v>ZP11.03</v>
          </cell>
          <cell r="D172" t="str">
            <v>8-810.q2</v>
          </cell>
          <cell r="E172" t="str">
            <v>6.000 IE bis unter 8.000 IE</v>
          </cell>
          <cell r="F172">
            <v>4998</v>
          </cell>
        </row>
        <row r="173">
          <cell r="C173" t="str">
            <v>ZP11.04</v>
          </cell>
          <cell r="D173" t="str">
            <v>8-810.q3</v>
          </cell>
          <cell r="E173" t="str">
            <v>8.000 IE bis unter 10.000 IE</v>
          </cell>
          <cell r="F173">
            <v>6664</v>
          </cell>
        </row>
        <row r="174">
          <cell r="C174" t="str">
            <v>ZP11.05</v>
          </cell>
          <cell r="D174" t="str">
            <v>8-810.q4</v>
          </cell>
          <cell r="E174" t="str">
            <v>10.000 IE bis unter 12.000 IE</v>
          </cell>
          <cell r="F174">
            <v>8330</v>
          </cell>
        </row>
        <row r="175">
          <cell r="C175" t="str">
            <v>ZP11.06</v>
          </cell>
          <cell r="D175" t="str">
            <v>8-810.q5</v>
          </cell>
          <cell r="E175" t="str">
            <v>12.000 IE bis unter 14.000 IE</v>
          </cell>
          <cell r="F175">
            <v>9996</v>
          </cell>
        </row>
        <row r="176">
          <cell r="C176" t="str">
            <v>ZP11.07</v>
          </cell>
          <cell r="D176" t="str">
            <v>8-810.q6</v>
          </cell>
          <cell r="E176" t="str">
            <v>14.000 IE bis unter 16.000 IE</v>
          </cell>
          <cell r="F176">
            <v>11662</v>
          </cell>
        </row>
        <row r="177">
          <cell r="C177" t="str">
            <v>ZP11.08</v>
          </cell>
          <cell r="D177" t="str">
            <v>8-810.q7</v>
          </cell>
          <cell r="E177" t="str">
            <v>16.000 IE bis unter 18.000 IE</v>
          </cell>
          <cell r="F177">
            <v>13328</v>
          </cell>
        </row>
        <row r="178">
          <cell r="C178" t="str">
            <v>ZP11.09</v>
          </cell>
          <cell r="D178" t="str">
            <v>8-810.q8</v>
          </cell>
          <cell r="E178" t="str">
            <v>18.000 IE bis unter 20.000 IE</v>
          </cell>
          <cell r="F178">
            <v>14994</v>
          </cell>
        </row>
        <row r="179">
          <cell r="C179" t="str">
            <v>ZP11.10</v>
          </cell>
          <cell r="D179" t="str">
            <v>8-810.q9</v>
          </cell>
          <cell r="E179" t="str">
            <v>20.000 IE bis unter 22.000 IE</v>
          </cell>
          <cell r="F179">
            <v>16660</v>
          </cell>
        </row>
        <row r="180">
          <cell r="C180" t="str">
            <v>ZP11.11</v>
          </cell>
          <cell r="D180" t="str">
            <v>8-810.qa</v>
          </cell>
          <cell r="E180" t="str">
            <v>22.000 IE bis unter 24.000 IE</v>
          </cell>
          <cell r="F180">
            <v>18326</v>
          </cell>
        </row>
        <row r="181">
          <cell r="C181" t="str">
            <v>ZP11.12</v>
          </cell>
          <cell r="D181" t="str">
            <v>8-810.qb</v>
          </cell>
          <cell r="E181" t="str">
            <v>24.000 IE bis unter 28.000 IE</v>
          </cell>
          <cell r="F181">
            <v>19992</v>
          </cell>
        </row>
        <row r="182">
          <cell r="C182" t="str">
            <v>ZP11.13</v>
          </cell>
          <cell r="D182" t="str">
            <v>8-810.qc</v>
          </cell>
          <cell r="E182" t="str">
            <v>28.000 IE bis unter 32.000 IE</v>
          </cell>
          <cell r="F182">
            <v>23324</v>
          </cell>
        </row>
        <row r="183">
          <cell r="C183" t="str">
            <v>ZP11.14</v>
          </cell>
          <cell r="D183" t="str">
            <v>8-810.qd</v>
          </cell>
          <cell r="E183" t="str">
            <v>32.000 IE bis unter 36.000 IE</v>
          </cell>
          <cell r="F183">
            <v>26656</v>
          </cell>
        </row>
        <row r="184">
          <cell r="C184" t="str">
            <v>ZP11.15</v>
          </cell>
          <cell r="D184" t="str">
            <v>8-810.qe</v>
          </cell>
          <cell r="E184" t="str">
            <v>36.000 IE bis unter 40.000 IE</v>
          </cell>
          <cell r="F184">
            <v>29988</v>
          </cell>
        </row>
        <row r="185">
          <cell r="C185" t="str">
            <v>ZP11.16</v>
          </cell>
          <cell r="D185" t="str">
            <v>8-810.qf</v>
          </cell>
          <cell r="E185" t="str">
            <v>40.000 IE bis unter 46.000 IE</v>
          </cell>
          <cell r="F185">
            <v>33320</v>
          </cell>
        </row>
        <row r="186">
          <cell r="C186" t="str">
            <v>ZP11.17</v>
          </cell>
          <cell r="D186" t="str">
            <v>8-810.qg</v>
          </cell>
          <cell r="E186" t="str">
            <v>46.000 IE bis unter 52.000 IE</v>
          </cell>
          <cell r="F186">
            <v>38318</v>
          </cell>
        </row>
        <row r="187">
          <cell r="C187" t="str">
            <v>ZP11.18</v>
          </cell>
          <cell r="D187" t="str">
            <v>8-810.qh</v>
          </cell>
          <cell r="E187" t="str">
            <v>52.000 IE bis unter 58.000 IE</v>
          </cell>
          <cell r="F187">
            <v>43316</v>
          </cell>
        </row>
        <row r="188">
          <cell r="C188" t="str">
            <v>ZP11.19</v>
          </cell>
          <cell r="D188" t="str">
            <v>8-810.qj</v>
          </cell>
          <cell r="E188" t="str">
            <v>58.000 IE bis unter 64.000 IE</v>
          </cell>
          <cell r="F188">
            <v>48314</v>
          </cell>
        </row>
        <row r="189">
          <cell r="C189" t="str">
            <v>ZP11.20</v>
          </cell>
          <cell r="D189" t="str">
            <v>8-810.qk</v>
          </cell>
          <cell r="E189" t="str">
            <v>64.000 IE oder mehr</v>
          </cell>
          <cell r="F189">
            <v>53312</v>
          </cell>
        </row>
        <row r="190">
          <cell r="C190">
            <v>0</v>
          </cell>
          <cell r="D190">
            <v>0</v>
          </cell>
          <cell r="E190" t="str">
            <v>Applikation von Medikamenten, Liste 1: Liposomales Doxorubicin, parenteral</v>
          </cell>
          <cell r="F190">
            <v>0</v>
          </cell>
        </row>
        <row r="191">
          <cell r="C191" t="str">
            <v>ZP12.01</v>
          </cell>
          <cell r="D191" t="str">
            <v>6-001.b0</v>
          </cell>
          <cell r="E191" t="str">
            <v>10 mg bis unter 20 mg4)</v>
          </cell>
          <cell r="F191">
            <v>298.11</v>
          </cell>
        </row>
        <row r="192">
          <cell r="C192" t="str">
            <v>ZP12.02</v>
          </cell>
          <cell r="D192" t="str">
            <v>6-001.b1</v>
          </cell>
          <cell r="E192" t="str">
            <v>20 mg bis unter 30 mg4)</v>
          </cell>
          <cell r="F192">
            <v>521.70000000000005</v>
          </cell>
        </row>
        <row r="193">
          <cell r="C193" t="str">
            <v>ZP12.03</v>
          </cell>
          <cell r="D193" t="str">
            <v>6-001.b2</v>
          </cell>
          <cell r="E193" t="str">
            <v>30 mg bis unter 40 mg</v>
          </cell>
          <cell r="F193">
            <v>745.28</v>
          </cell>
        </row>
        <row r="194">
          <cell r="C194" t="str">
            <v>ZP12.04</v>
          </cell>
          <cell r="D194" t="str">
            <v>6-001.b3</v>
          </cell>
          <cell r="E194" t="str">
            <v>40 mg bis unter 50 mg</v>
          </cell>
          <cell r="F194">
            <v>945.22</v>
          </cell>
        </row>
        <row r="195">
          <cell r="C195" t="str">
            <v>ZP12.05</v>
          </cell>
          <cell r="D195" t="str">
            <v>6-001.b4</v>
          </cell>
          <cell r="E195" t="str">
            <v>50 mg bis unter 60 mg</v>
          </cell>
          <cell r="F195">
            <v>1192.45</v>
          </cell>
        </row>
        <row r="196">
          <cell r="C196" t="str">
            <v>ZP12.06</v>
          </cell>
          <cell r="D196" t="str">
            <v>6-001.b5</v>
          </cell>
          <cell r="E196" t="str">
            <v>60 mg bis unter 70 mg</v>
          </cell>
          <cell r="F196">
            <v>1416.04</v>
          </cell>
        </row>
        <row r="197">
          <cell r="C197" t="str">
            <v>ZP12.07</v>
          </cell>
          <cell r="D197" t="str">
            <v>6-001.b6</v>
          </cell>
          <cell r="E197" t="str">
            <v>70 mg bis unter 80 mg</v>
          </cell>
          <cell r="F197">
            <v>1627.12</v>
          </cell>
        </row>
        <row r="198">
          <cell r="C198" t="str">
            <v>ZP12.08</v>
          </cell>
          <cell r="D198" t="str">
            <v>6-001.b7</v>
          </cell>
          <cell r="E198" t="str">
            <v>80 mg bis unter 90 mg</v>
          </cell>
          <cell r="F198">
            <v>1863.21</v>
          </cell>
        </row>
        <row r="199">
          <cell r="C199" t="str">
            <v>ZP12.09</v>
          </cell>
          <cell r="D199" t="str">
            <v>6-001.b8</v>
          </cell>
          <cell r="E199" t="str">
            <v>90 mg bis unter 100 mg</v>
          </cell>
          <cell r="F199">
            <v>2086.56</v>
          </cell>
        </row>
        <row r="200">
          <cell r="C200" t="str">
            <v>ZP12.10</v>
          </cell>
          <cell r="D200" t="str">
            <v>6-001.b9</v>
          </cell>
          <cell r="E200" t="str">
            <v>100 mg bis unter 110 mg</v>
          </cell>
          <cell r="F200">
            <v>2282.6999999999998</v>
          </cell>
        </row>
        <row r="201">
          <cell r="C201" t="str">
            <v>ZP12.11</v>
          </cell>
          <cell r="D201" t="str">
            <v>6-001.ba</v>
          </cell>
          <cell r="E201" t="str">
            <v>110 mg bis unter 120 mg</v>
          </cell>
          <cell r="F201">
            <v>2533.96</v>
          </cell>
        </row>
        <row r="202">
          <cell r="C202" t="str">
            <v>ZP12.12</v>
          </cell>
          <cell r="D202" t="str">
            <v>6-001.bb</v>
          </cell>
          <cell r="E202" t="str">
            <v>120 mg bis unter 140 mg</v>
          </cell>
          <cell r="F202">
            <v>2832.08</v>
          </cell>
        </row>
        <row r="203">
          <cell r="C203" t="str">
            <v>ZP12.13</v>
          </cell>
          <cell r="D203" t="str">
            <v>6-001.bc</v>
          </cell>
          <cell r="E203" t="str">
            <v>140 mg bis unter 160 mg</v>
          </cell>
          <cell r="F203">
            <v>3279.25</v>
          </cell>
        </row>
        <row r="204">
          <cell r="C204" t="str">
            <v>ZP12.14</v>
          </cell>
          <cell r="D204" t="str">
            <v>6-001.bd</v>
          </cell>
          <cell r="E204" t="str">
            <v>160 mg bis unter 180 mg</v>
          </cell>
          <cell r="F204">
            <v>3726.42</v>
          </cell>
        </row>
        <row r="205">
          <cell r="C205" t="str">
            <v>ZP12.15</v>
          </cell>
          <cell r="D205" t="str">
            <v>6-001.be</v>
          </cell>
          <cell r="E205" t="str">
            <v>180 mg bis unter 200 mg</v>
          </cell>
          <cell r="F205">
            <v>4173.59</v>
          </cell>
        </row>
        <row r="206">
          <cell r="C206" t="str">
            <v>ZP12.16</v>
          </cell>
          <cell r="D206" t="str">
            <v>6-001.bf</v>
          </cell>
          <cell r="E206" t="str">
            <v>200 mg bis unter 220 mg</v>
          </cell>
          <cell r="F206">
            <v>4620.76</v>
          </cell>
        </row>
        <row r="207">
          <cell r="C207" t="str">
            <v>ZP12.17</v>
          </cell>
          <cell r="D207" t="str">
            <v>6-001.bg</v>
          </cell>
          <cell r="E207" t="str">
            <v>220 mg bis unter 240 mg</v>
          </cell>
          <cell r="F207">
            <v>5067.93</v>
          </cell>
        </row>
        <row r="208">
          <cell r="C208" t="str">
            <v>ZP12.18</v>
          </cell>
          <cell r="D208" t="str">
            <v>6-001.bh</v>
          </cell>
          <cell r="E208" t="str">
            <v>240 mg bis unter 260 mg</v>
          </cell>
          <cell r="F208">
            <v>5515.1</v>
          </cell>
        </row>
        <row r="209">
          <cell r="C209" t="str">
            <v>ZP12.19</v>
          </cell>
          <cell r="D209" t="str">
            <v>6-001.bj</v>
          </cell>
          <cell r="E209" t="str">
            <v>260 mg bis unter 280 mg</v>
          </cell>
          <cell r="F209">
            <v>5962.27</v>
          </cell>
        </row>
        <row r="210">
          <cell r="C210" t="str">
            <v>ZP12.20</v>
          </cell>
          <cell r="D210" t="str">
            <v>6-001.bk</v>
          </cell>
          <cell r="E210" t="str">
            <v>280 mg bis unter 300 mg</v>
          </cell>
          <cell r="F210">
            <v>6409.44</v>
          </cell>
        </row>
        <row r="211">
          <cell r="C211" t="str">
            <v>ZP12.21</v>
          </cell>
          <cell r="D211" t="str">
            <v>6-001.bm</v>
          </cell>
          <cell r="E211" t="str">
            <v>300 mg bis unter 320 mg</v>
          </cell>
          <cell r="F211">
            <v>6856.61</v>
          </cell>
        </row>
        <row r="212">
          <cell r="C212" t="str">
            <v>ZP12.22</v>
          </cell>
          <cell r="D212" t="str">
            <v>6-001.bn</v>
          </cell>
          <cell r="E212" t="str">
            <v>320 mg oder mehr</v>
          </cell>
          <cell r="F212">
            <v>7303.78</v>
          </cell>
        </row>
        <row r="213">
          <cell r="C213">
            <v>0</v>
          </cell>
          <cell r="D213" t="str">
            <v>8-822</v>
          </cell>
          <cell r="E213" t="str">
            <v>LDL-Apherese</v>
          </cell>
          <cell r="F213">
            <v>1064.6300000000001</v>
          </cell>
        </row>
        <row r="214">
          <cell r="C214">
            <v>0</v>
          </cell>
          <cell r="D214">
            <v>0</v>
          </cell>
          <cell r="E214" t="str">
            <v>Applikation von Medikamenten, Liste 1: Paclitaxel, parenteral</v>
          </cell>
          <cell r="F214">
            <v>0</v>
          </cell>
        </row>
        <row r="215">
          <cell r="C215" t="str">
            <v>ZP15.08</v>
          </cell>
          <cell r="D215" t="str">
            <v>6-001.f7</v>
          </cell>
          <cell r="E215" t="str">
            <v>1.320 mg bis unter 1.500 mg</v>
          </cell>
          <cell r="F215">
            <v>134.27000000000001</v>
          </cell>
        </row>
        <row r="216">
          <cell r="C216" t="str">
            <v>ZP15.09</v>
          </cell>
          <cell r="D216" t="str">
            <v>6-001.f8</v>
          </cell>
          <cell r="E216" t="str">
            <v>1.500 mg bis unter 1.680 mg</v>
          </cell>
          <cell r="F216">
            <v>151.79</v>
          </cell>
        </row>
        <row r="217">
          <cell r="C217" t="str">
            <v>ZP15.10</v>
          </cell>
          <cell r="D217" t="str">
            <v>6-001.f9</v>
          </cell>
          <cell r="E217" t="str">
            <v>1.680 mg bis unter 1.860 mg</v>
          </cell>
          <cell r="F217">
            <v>169.3</v>
          </cell>
        </row>
        <row r="218">
          <cell r="C218" t="str">
            <v>ZP15.11</v>
          </cell>
          <cell r="D218" t="str">
            <v>6-001.fa</v>
          </cell>
          <cell r="E218" t="str">
            <v>1.860 mg bis unter 2.040 mg</v>
          </cell>
          <cell r="F218">
            <v>186.82</v>
          </cell>
        </row>
        <row r="219">
          <cell r="C219" t="str">
            <v>ZP15.12</v>
          </cell>
          <cell r="D219" t="str">
            <v>6-001.fb</v>
          </cell>
          <cell r="E219" t="str">
            <v>2.040 mg bis unter 2.220 mg</v>
          </cell>
          <cell r="F219">
            <v>204.33</v>
          </cell>
        </row>
        <row r="220">
          <cell r="C220" t="str">
            <v>ZP15.13</v>
          </cell>
          <cell r="D220" t="str">
            <v>6-001.fc</v>
          </cell>
          <cell r="E220" t="str">
            <v>2.220 mg bis unter 2.400 mg</v>
          </cell>
          <cell r="F220">
            <v>221.84</v>
          </cell>
        </row>
        <row r="221">
          <cell r="C221" t="str">
            <v>ZP15.14</v>
          </cell>
          <cell r="D221" t="str">
            <v>6-001.fd</v>
          </cell>
          <cell r="E221" t="str">
            <v>2.400 mg oder mehr</v>
          </cell>
          <cell r="F221">
            <v>239.36</v>
          </cell>
        </row>
        <row r="222">
          <cell r="C222">
            <v>0</v>
          </cell>
          <cell r="D222">
            <v>0</v>
          </cell>
          <cell r="E222" t="str">
            <v>Transfusion von Plasmabestandteilen und gentechnisch hergestellten Plasmaproteinen: Human-Immunglobulin, spezifisch gegen Zytomegalie-Virus (CMV)</v>
          </cell>
          <cell r="F222">
            <v>0</v>
          </cell>
        </row>
        <row r="223">
          <cell r="C223" t="str">
            <v>ZP16.01</v>
          </cell>
          <cell r="D223" t="str">
            <v>8-810.s0</v>
          </cell>
          <cell r="E223" t="str">
            <v>1,0 g bis unter 2,0 g2)</v>
          </cell>
          <cell r="F223">
            <v>296.18</v>
          </cell>
        </row>
        <row r="224">
          <cell r="C224" t="str">
            <v>ZP16.02</v>
          </cell>
          <cell r="D224" t="str">
            <v>8-810.s1</v>
          </cell>
          <cell r="E224" t="str">
            <v>2,0 g bis unter 3,0 g2)</v>
          </cell>
          <cell r="F224">
            <v>518.30999999999995</v>
          </cell>
        </row>
        <row r="225">
          <cell r="C225" t="str">
            <v>ZP16.03</v>
          </cell>
          <cell r="D225" t="str">
            <v>8-810.s2</v>
          </cell>
          <cell r="E225" t="str">
            <v>3,0 g bis unter 5,0 g2)</v>
          </cell>
          <cell r="F225">
            <v>814.48</v>
          </cell>
        </row>
        <row r="226">
          <cell r="C226" t="str">
            <v>ZP16.04</v>
          </cell>
          <cell r="D226" t="str">
            <v>8-810.s3</v>
          </cell>
          <cell r="E226" t="str">
            <v>5,0 g bis unter 7,5 g</v>
          </cell>
          <cell r="F226">
            <v>1110.6600000000001</v>
          </cell>
        </row>
        <row r="227">
          <cell r="C227" t="str">
            <v>ZP16.05</v>
          </cell>
          <cell r="D227" t="str">
            <v>8-810.s4</v>
          </cell>
          <cell r="E227" t="str">
            <v>7,5 g bis unter 10,0 g</v>
          </cell>
          <cell r="F227">
            <v>1665.98</v>
          </cell>
        </row>
        <row r="228">
          <cell r="C228" t="str">
            <v>ZP16.06</v>
          </cell>
          <cell r="D228" t="str">
            <v>8-810.s5</v>
          </cell>
          <cell r="E228" t="str">
            <v>10,0 g bis unter 12,5 g</v>
          </cell>
          <cell r="F228">
            <v>2221.31</v>
          </cell>
        </row>
        <row r="229">
          <cell r="C229" t="str">
            <v>ZP16.07</v>
          </cell>
          <cell r="D229" t="str">
            <v>8-810.s6</v>
          </cell>
          <cell r="E229" t="str">
            <v>12,5 g bis unter 15,0 g</v>
          </cell>
          <cell r="F229">
            <v>2776.64</v>
          </cell>
        </row>
        <row r="230">
          <cell r="C230" t="str">
            <v>ZP16.08</v>
          </cell>
          <cell r="D230" t="str">
            <v>8-810.s7</v>
          </cell>
          <cell r="E230" t="str">
            <v>15,0 g bis unter 20,0 g</v>
          </cell>
          <cell r="F230">
            <v>3331.97</v>
          </cell>
        </row>
        <row r="231">
          <cell r="C231" t="str">
            <v>ZP16.09</v>
          </cell>
          <cell r="D231" t="str">
            <v>8-810.s8</v>
          </cell>
          <cell r="E231" t="str">
            <v>20,0 g bis unter 25,0 g</v>
          </cell>
          <cell r="F231">
            <v>4442.63</v>
          </cell>
        </row>
        <row r="232">
          <cell r="C232" t="str">
            <v>ZP16.10</v>
          </cell>
          <cell r="D232" t="str">
            <v>8-810.s9</v>
          </cell>
          <cell r="E232" t="str">
            <v>25,0 g bis unter 30,0 g</v>
          </cell>
          <cell r="F232">
            <v>5553.28</v>
          </cell>
        </row>
        <row r="233">
          <cell r="C233" t="str">
            <v>ZP16.11</v>
          </cell>
          <cell r="D233" t="str">
            <v>8-810.sa</v>
          </cell>
          <cell r="E233" t="str">
            <v>30,0 g bis unter 35,0 g</v>
          </cell>
          <cell r="F233">
            <v>6663.94</v>
          </cell>
        </row>
        <row r="234">
          <cell r="C234" t="str">
            <v>ZP16.12</v>
          </cell>
          <cell r="D234" t="str">
            <v>8-810.sb</v>
          </cell>
          <cell r="E234" t="str">
            <v>35,0 g bis unter 40,0 g</v>
          </cell>
          <cell r="F234">
            <v>7774.6</v>
          </cell>
        </row>
        <row r="235">
          <cell r="C235" t="str">
            <v>ZP16.13</v>
          </cell>
          <cell r="D235" t="str">
            <v>8-810.sc</v>
          </cell>
          <cell r="E235" t="str">
            <v>40,0 g bis unter 45,0 g</v>
          </cell>
          <cell r="F235">
            <v>8885.25</v>
          </cell>
        </row>
        <row r="236">
          <cell r="C236" t="str">
            <v>ZP16.14</v>
          </cell>
          <cell r="D236" t="str">
            <v>8-810.sd</v>
          </cell>
          <cell r="E236" t="str">
            <v>45,0 g bis unter 50,0 g</v>
          </cell>
          <cell r="F236">
            <v>9995.91</v>
          </cell>
        </row>
        <row r="237">
          <cell r="C237" t="str">
            <v>ZP16.15</v>
          </cell>
          <cell r="D237" t="str">
            <v>8-810.se</v>
          </cell>
          <cell r="E237" t="str">
            <v>50,0 g oder mehr</v>
          </cell>
          <cell r="F237">
            <v>11106.57</v>
          </cell>
        </row>
        <row r="238">
          <cell r="C238">
            <v>0</v>
          </cell>
          <cell r="D238">
            <v>0</v>
          </cell>
          <cell r="E238" t="str">
            <v>Applikation von Medikamenten, Liste 1: Adalimumab, parenteral</v>
          </cell>
          <cell r="F238">
            <v>0</v>
          </cell>
        </row>
        <row r="239">
          <cell r="C239" t="str">
            <v>ZP17.01</v>
          </cell>
          <cell r="D239" t="str">
            <v>6-001.d0</v>
          </cell>
          <cell r="E239" t="str">
            <v>10 mg bis unter 25 mg4)</v>
          </cell>
          <cell r="F239">
            <v>309.55</v>
          </cell>
        </row>
        <row r="240">
          <cell r="C240" t="str">
            <v>ZP17.02</v>
          </cell>
          <cell r="D240" t="str">
            <v>6-001.d1</v>
          </cell>
          <cell r="E240" t="str">
            <v>25 mg bis unter 40 mg4)</v>
          </cell>
          <cell r="F240">
            <v>619.1</v>
          </cell>
        </row>
        <row r="241">
          <cell r="C241" t="str">
            <v>ZP17.03</v>
          </cell>
          <cell r="D241" t="str">
            <v>6-001.d2</v>
          </cell>
          <cell r="E241" t="str">
            <v>40 mg bis unter 80 mg</v>
          </cell>
          <cell r="F241">
            <v>825.46</v>
          </cell>
        </row>
        <row r="242">
          <cell r="C242" t="str">
            <v>ZP17.04</v>
          </cell>
          <cell r="D242" t="str">
            <v>6-001.d3</v>
          </cell>
          <cell r="E242" t="str">
            <v>80 mg bis unter 120 mg</v>
          </cell>
          <cell r="F242">
            <v>1650.92</v>
          </cell>
        </row>
        <row r="243">
          <cell r="C243" t="str">
            <v>ZP17.05</v>
          </cell>
          <cell r="D243" t="str">
            <v>6-001.d4</v>
          </cell>
          <cell r="E243" t="str">
            <v>120 mg bis unter 160 mg</v>
          </cell>
          <cell r="F243">
            <v>2476.38</v>
          </cell>
        </row>
        <row r="244">
          <cell r="C244" t="str">
            <v>ZP17.06</v>
          </cell>
          <cell r="D244" t="str">
            <v>6-001.d5</v>
          </cell>
          <cell r="E244" t="str">
            <v>160 mg bis unter 200 mg</v>
          </cell>
          <cell r="F244">
            <v>3301.84</v>
          </cell>
        </row>
        <row r="245">
          <cell r="C245" t="str">
            <v>ZP17.07</v>
          </cell>
          <cell r="D245" t="str">
            <v>6-001.d6</v>
          </cell>
          <cell r="E245" t="str">
            <v>200 mg bis unter 240 mg</v>
          </cell>
          <cell r="F245">
            <v>4127.3</v>
          </cell>
        </row>
        <row r="246">
          <cell r="C246" t="str">
            <v>ZP17.08</v>
          </cell>
          <cell r="D246" t="str">
            <v>6-001.d7</v>
          </cell>
          <cell r="E246" t="str">
            <v>240 mg bis unter 280 mg</v>
          </cell>
          <cell r="F246">
            <v>4952.76</v>
          </cell>
        </row>
        <row r="247">
          <cell r="C247" t="str">
            <v>ZP17.09</v>
          </cell>
          <cell r="D247" t="str">
            <v>6-001.d8</v>
          </cell>
          <cell r="E247" t="str">
            <v>280 mg bis unter 320 mg</v>
          </cell>
          <cell r="F247">
            <v>5778.22</v>
          </cell>
        </row>
        <row r="248">
          <cell r="C248" t="str">
            <v>ZP17.10</v>
          </cell>
          <cell r="D248" t="str">
            <v>6-001.d9</v>
          </cell>
          <cell r="E248" t="str">
            <v>320 mg bis unter 360 mg</v>
          </cell>
          <cell r="F248">
            <v>6603.68</v>
          </cell>
        </row>
        <row r="249">
          <cell r="C249" t="str">
            <v>ZP17.11</v>
          </cell>
          <cell r="D249" t="str">
            <v>6-001.da</v>
          </cell>
          <cell r="E249" t="str">
            <v>360 mg bis unter 400 mg</v>
          </cell>
          <cell r="F249">
            <v>7429.14</v>
          </cell>
        </row>
        <row r="250">
          <cell r="C250" t="str">
            <v>ZP17.12</v>
          </cell>
          <cell r="D250" t="str">
            <v>6-001.db</v>
          </cell>
          <cell r="E250" t="str">
            <v>400 mg bis unter 440 mg</v>
          </cell>
          <cell r="F250">
            <v>8254.6</v>
          </cell>
        </row>
        <row r="251">
          <cell r="C251" t="str">
            <v>ZP17.13</v>
          </cell>
          <cell r="D251" t="str">
            <v>6-001.dc</v>
          </cell>
          <cell r="E251" t="str">
            <v>440 mg oder mehr</v>
          </cell>
          <cell r="F251">
            <v>9080.06</v>
          </cell>
        </row>
        <row r="252">
          <cell r="C252">
            <v>0</v>
          </cell>
          <cell r="D252">
            <v>0</v>
          </cell>
          <cell r="E252" t="str">
            <v>Transfusion von Plasmabestandteilen und gentechnisch hergestellten Plasmaproteinen: Human-Immunglobulin, spezifisch gegen Varicella-Zoster-Virus (VZV)</v>
          </cell>
          <cell r="F252">
            <v>0</v>
          </cell>
        </row>
        <row r="253">
          <cell r="C253" t="str">
            <v>ZP18.01</v>
          </cell>
          <cell r="D253" t="str">
            <v>8-810.t0</v>
          </cell>
          <cell r="E253" t="str">
            <v>250 IE bis unter 500 IE4)</v>
          </cell>
          <cell r="F253">
            <v>295.97000000000003</v>
          </cell>
        </row>
        <row r="254">
          <cell r="C254" t="str">
            <v>ZP18.02</v>
          </cell>
          <cell r="D254" t="str">
            <v>8-810.t1</v>
          </cell>
          <cell r="E254" t="str">
            <v>500 IE bis unter 750 IE4)</v>
          </cell>
          <cell r="F254">
            <v>517.94000000000005</v>
          </cell>
        </row>
        <row r="255">
          <cell r="C255" t="str">
            <v>ZP18.03</v>
          </cell>
          <cell r="D255" t="str">
            <v>8-810.t2</v>
          </cell>
          <cell r="E255" t="str">
            <v>750 IE bis unter 1.000 IE4)</v>
          </cell>
          <cell r="F255">
            <v>739.92</v>
          </cell>
        </row>
        <row r="256">
          <cell r="C256" t="str">
            <v>ZP18.04</v>
          </cell>
          <cell r="D256" t="str">
            <v>8-810.t3</v>
          </cell>
          <cell r="E256" t="str">
            <v>1.000 IE bis unter 1.500 IE</v>
          </cell>
          <cell r="F256">
            <v>887.9</v>
          </cell>
        </row>
        <row r="257">
          <cell r="C257" t="str">
            <v>ZP18.05</v>
          </cell>
          <cell r="D257" t="str">
            <v>8-810.t4</v>
          </cell>
          <cell r="E257" t="str">
            <v>1.500 IE bis unter 2.000 IE</v>
          </cell>
          <cell r="F257">
            <v>1331.85</v>
          </cell>
        </row>
        <row r="258">
          <cell r="C258" t="str">
            <v>ZP18.06</v>
          </cell>
          <cell r="D258" t="str">
            <v>8-810.t5</v>
          </cell>
          <cell r="E258" t="str">
            <v>2.000 IE bis unter 2.500 IE</v>
          </cell>
          <cell r="F258">
            <v>1775.8</v>
          </cell>
        </row>
        <row r="259">
          <cell r="C259" t="str">
            <v>ZP18.07</v>
          </cell>
          <cell r="D259" t="str">
            <v>8-810.t6</v>
          </cell>
          <cell r="E259" t="str">
            <v>2.500 IE bis unter 3.000 IE</v>
          </cell>
          <cell r="F259">
            <v>2219.75</v>
          </cell>
        </row>
        <row r="260">
          <cell r="C260" t="str">
            <v>ZP18.08</v>
          </cell>
          <cell r="D260" t="str">
            <v>8-810.t7</v>
          </cell>
          <cell r="E260" t="str">
            <v>3.000 IE bis unter 3.500 IE</v>
          </cell>
          <cell r="F260">
            <v>2663.7</v>
          </cell>
        </row>
        <row r="261">
          <cell r="C261" t="str">
            <v>ZP18.09</v>
          </cell>
          <cell r="D261" t="str">
            <v>8-810.t8</v>
          </cell>
          <cell r="E261" t="str">
            <v>3.500 IE bis unter 4.000 IE</v>
          </cell>
          <cell r="F261">
            <v>3107.65</v>
          </cell>
        </row>
        <row r="262">
          <cell r="C262" t="str">
            <v>ZP18.10</v>
          </cell>
          <cell r="D262" t="str">
            <v>8-810.t9</v>
          </cell>
          <cell r="E262" t="str">
            <v>4.000 IE bis unter 5.000 IE</v>
          </cell>
          <cell r="F262">
            <v>3551.6</v>
          </cell>
        </row>
        <row r="263">
          <cell r="C263" t="str">
            <v>ZP18.11</v>
          </cell>
          <cell r="D263" t="str">
            <v>8-810.ta</v>
          </cell>
          <cell r="E263" t="str">
            <v>5.000 IE bis unter 6.000 IE</v>
          </cell>
          <cell r="F263">
            <v>4439.5</v>
          </cell>
        </row>
        <row r="264">
          <cell r="C264" t="str">
            <v>ZP18.12</v>
          </cell>
          <cell r="D264" t="str">
            <v>8-810.tb</v>
          </cell>
          <cell r="E264" t="str">
            <v>6.000 IE bis unter 7.000 IE</v>
          </cell>
          <cell r="F264">
            <v>5327.4</v>
          </cell>
        </row>
        <row r="265">
          <cell r="C265" t="str">
            <v>ZP18.13</v>
          </cell>
          <cell r="D265" t="str">
            <v>8-810.tc</v>
          </cell>
          <cell r="E265" t="str">
            <v>7.000 IE bis unter 8.000 IE</v>
          </cell>
          <cell r="F265">
            <v>6215.3</v>
          </cell>
        </row>
        <row r="266">
          <cell r="C266" t="str">
            <v>ZP18.14</v>
          </cell>
          <cell r="D266" t="str">
            <v>8-810.td</v>
          </cell>
          <cell r="E266" t="str">
            <v>8.000 IE oder mehr</v>
          </cell>
          <cell r="F266">
            <v>7103.2</v>
          </cell>
        </row>
        <row r="267">
          <cell r="C267">
            <v>0</v>
          </cell>
          <cell r="D267">
            <v>0</v>
          </cell>
          <cell r="E267" t="str">
            <v>Applikation von Medikamenten, Liste 1: Infliximab, parenteral</v>
          </cell>
          <cell r="F267">
            <v>0</v>
          </cell>
        </row>
        <row r="268">
          <cell r="C268" t="str">
            <v>ZP19.01</v>
          </cell>
          <cell r="D268" t="str">
            <v>6-001.e0</v>
          </cell>
          <cell r="E268" t="str">
            <v>50 mg bis unter 100 mg4)</v>
          </cell>
          <cell r="F268">
            <v>375.74</v>
          </cell>
        </row>
        <row r="269">
          <cell r="C269" t="str">
            <v>ZP19.02</v>
          </cell>
          <cell r="D269" t="str">
            <v>6-001.e1</v>
          </cell>
          <cell r="E269" t="str">
            <v>100 mg bis unter 150 mg4)</v>
          </cell>
          <cell r="F269">
            <v>657.55</v>
          </cell>
        </row>
        <row r="270">
          <cell r="C270" t="str">
            <v>ZP19.03</v>
          </cell>
          <cell r="D270" t="str">
            <v>6-001.e2</v>
          </cell>
          <cell r="E270" t="str">
            <v>150 mg bis unter 200 mg</v>
          </cell>
          <cell r="F270">
            <v>915.87</v>
          </cell>
        </row>
        <row r="271">
          <cell r="C271" t="str">
            <v>ZP19.04</v>
          </cell>
          <cell r="D271" t="str">
            <v>6-001.e3</v>
          </cell>
          <cell r="E271" t="str">
            <v>200 mg bis unter 300 mg</v>
          </cell>
          <cell r="F271">
            <v>1247.6300000000001</v>
          </cell>
        </row>
        <row r="272">
          <cell r="C272" t="str">
            <v>ZP19.05</v>
          </cell>
          <cell r="D272" t="str">
            <v>6-001.e4</v>
          </cell>
          <cell r="E272" t="str">
            <v>300 mg bis unter 400 mg</v>
          </cell>
          <cell r="F272">
            <v>1746.59</v>
          </cell>
        </row>
        <row r="273">
          <cell r="C273" t="str">
            <v>ZP19.06</v>
          </cell>
          <cell r="D273" t="str">
            <v>6-001.e5</v>
          </cell>
          <cell r="E273" t="str">
            <v>400 mg bis unter 500 mg</v>
          </cell>
          <cell r="F273">
            <v>2299.0100000000002</v>
          </cell>
        </row>
        <row r="274">
          <cell r="C274" t="str">
            <v>ZP19.07</v>
          </cell>
          <cell r="D274" t="str">
            <v>6-001.e6</v>
          </cell>
          <cell r="E274" t="str">
            <v>500 mg bis unter 600 mg</v>
          </cell>
          <cell r="F274">
            <v>2851.98</v>
          </cell>
        </row>
        <row r="275">
          <cell r="C275" t="str">
            <v>ZP19.08</v>
          </cell>
          <cell r="D275" t="str">
            <v>6-001.e7</v>
          </cell>
          <cell r="E275" t="str">
            <v>600 mg bis unter 700 mg</v>
          </cell>
          <cell r="F275">
            <v>3428.22</v>
          </cell>
        </row>
        <row r="276">
          <cell r="C276" t="str">
            <v>ZP19.09</v>
          </cell>
          <cell r="D276" t="str">
            <v>6-001.e8</v>
          </cell>
          <cell r="E276" t="str">
            <v>700 mg bis unter 800 mg</v>
          </cell>
          <cell r="F276">
            <v>3973.58</v>
          </cell>
        </row>
        <row r="277">
          <cell r="C277" t="str">
            <v>ZP19.10</v>
          </cell>
          <cell r="D277" t="str">
            <v>6-001.e9</v>
          </cell>
          <cell r="E277" t="str">
            <v>800 mg bis unter 900 mg</v>
          </cell>
          <cell r="F277">
            <v>4524.76</v>
          </cell>
        </row>
        <row r="278">
          <cell r="C278" t="str">
            <v>ZP19.11</v>
          </cell>
          <cell r="D278" t="str">
            <v>6-001.ea</v>
          </cell>
          <cell r="E278" t="str">
            <v>900 mg bis unter 1.000 mg</v>
          </cell>
          <cell r="F278">
            <v>5079.04</v>
          </cell>
        </row>
        <row r="279">
          <cell r="C279" t="str">
            <v>ZP19.12</v>
          </cell>
          <cell r="D279" t="str">
            <v>6-001.eb</v>
          </cell>
          <cell r="E279" t="str">
            <v>1.000 mg bis unter 1.200 mg</v>
          </cell>
          <cell r="F279">
            <v>5732.43</v>
          </cell>
        </row>
        <row r="280">
          <cell r="C280" t="str">
            <v>ZP19.13</v>
          </cell>
          <cell r="D280" t="str">
            <v>6-001.ec</v>
          </cell>
          <cell r="E280" t="str">
            <v>1.200 mg bis unter 1.400 mg</v>
          </cell>
          <cell r="F280">
            <v>6909.44</v>
          </cell>
        </row>
        <row r="281">
          <cell r="C281" t="str">
            <v>ZP19.14</v>
          </cell>
          <cell r="D281" t="str">
            <v>6-001.ed</v>
          </cell>
          <cell r="E281" t="str">
            <v>1.400 mg bis unter 1.600 mg</v>
          </cell>
          <cell r="F281">
            <v>8172.35</v>
          </cell>
        </row>
        <row r="282">
          <cell r="C282" t="str">
            <v>ZP19.15</v>
          </cell>
          <cell r="D282" t="str">
            <v>6-001.ee</v>
          </cell>
          <cell r="E282" t="str">
            <v>1.600 mg bis unter 1.800 mg</v>
          </cell>
          <cell r="F282">
            <v>9299.57</v>
          </cell>
        </row>
        <row r="283">
          <cell r="C283" t="str">
            <v>ZP19.16</v>
          </cell>
          <cell r="D283" t="str">
            <v>6-001.ef</v>
          </cell>
          <cell r="E283" t="str">
            <v>1.800 mg bis unter 2.000 mg</v>
          </cell>
          <cell r="F283">
            <v>10426.790000000001</v>
          </cell>
        </row>
        <row r="284">
          <cell r="C284" t="str">
            <v>ZP19.17</v>
          </cell>
          <cell r="D284" t="str">
            <v>6-001.eg</v>
          </cell>
          <cell r="E284" t="str">
            <v>2.000 mg oder mehr</v>
          </cell>
          <cell r="F284">
            <v>11554.01</v>
          </cell>
        </row>
        <row r="285">
          <cell r="C285">
            <v>0</v>
          </cell>
          <cell r="D285">
            <v>0</v>
          </cell>
          <cell r="E285" t="str">
            <v>Transfusion von Plasmabestandteilen und gentechnisch hergestellten Plasmaproteinen: C1-Esteraseinhibitor</v>
          </cell>
          <cell r="F285">
            <v>0</v>
          </cell>
        </row>
        <row r="286">
          <cell r="C286" t="str">
            <v>ZP20.01</v>
          </cell>
          <cell r="D286" t="str">
            <v>8-810.h3</v>
          </cell>
          <cell r="E286" t="str">
            <v>500 Einheiten bis unter 1.000 Einheiten</v>
          </cell>
          <cell r="F286">
            <v>779.5</v>
          </cell>
        </row>
        <row r="287">
          <cell r="C287" t="str">
            <v>ZP20.02</v>
          </cell>
          <cell r="D287" t="str">
            <v>8-810.h4</v>
          </cell>
          <cell r="E287" t="str">
            <v>1.000 Einheiten bis unter 1.500 Einheiten</v>
          </cell>
          <cell r="F287">
            <v>1559</v>
          </cell>
        </row>
        <row r="288">
          <cell r="C288" t="str">
            <v>ZP20.03</v>
          </cell>
          <cell r="D288" t="str">
            <v>8-810.h5</v>
          </cell>
          <cell r="E288" t="str">
            <v>1.500 Einheiten bis unter 2.000 Einheiten</v>
          </cell>
          <cell r="F288">
            <v>2338.5</v>
          </cell>
        </row>
        <row r="289">
          <cell r="C289" t="str">
            <v>ZP20.04</v>
          </cell>
          <cell r="D289" t="str">
            <v>8-810.h6</v>
          </cell>
          <cell r="E289" t="str">
            <v>2.000 Einheiten bis unter 2.500 Einheiten</v>
          </cell>
          <cell r="F289">
            <v>3118</v>
          </cell>
        </row>
        <row r="290">
          <cell r="C290" t="str">
            <v>ZP20.05</v>
          </cell>
          <cell r="D290" t="str">
            <v>8-810.h7</v>
          </cell>
          <cell r="E290" t="str">
            <v>2.500 Einheiten bis unter 3.000 Einheiten</v>
          </cell>
          <cell r="F290">
            <v>3897.5</v>
          </cell>
        </row>
        <row r="291">
          <cell r="C291" t="str">
            <v>ZP20.06</v>
          </cell>
          <cell r="D291" t="str">
            <v>8-810.h8</v>
          </cell>
          <cell r="E291" t="str">
            <v>3.000 Einheiten bis unter 4.000 Einheiten</v>
          </cell>
          <cell r="F291">
            <v>5066.75</v>
          </cell>
        </row>
        <row r="292">
          <cell r="C292" t="str">
            <v>ZP20.07</v>
          </cell>
          <cell r="D292" t="str">
            <v>8-810.h9</v>
          </cell>
          <cell r="E292" t="str">
            <v>4.000 Einheiten bis unter 5.000 Einheiten</v>
          </cell>
          <cell r="F292">
            <v>6625.75</v>
          </cell>
        </row>
        <row r="293">
          <cell r="C293" t="str">
            <v>ZP20.08</v>
          </cell>
          <cell r="D293" t="str">
            <v>8-810.ha</v>
          </cell>
          <cell r="E293" t="str">
            <v>5.000 Einheiten bis unter 6.000 Einheiten</v>
          </cell>
          <cell r="F293">
            <v>8184.75</v>
          </cell>
        </row>
        <row r="294">
          <cell r="C294" t="str">
            <v>ZP20.09</v>
          </cell>
          <cell r="D294" t="str">
            <v>8-810.hb</v>
          </cell>
          <cell r="E294" t="str">
            <v>6.000 Einheiten bis unter 7.000 Einheiten</v>
          </cell>
          <cell r="F294">
            <v>9743.75</v>
          </cell>
        </row>
        <row r="295">
          <cell r="C295" t="str">
            <v>ZP20.10</v>
          </cell>
          <cell r="D295" t="str">
            <v>8-810.hc</v>
          </cell>
          <cell r="E295" t="str">
            <v>7.000 Einheiten bis unter 9.000 Einheiten</v>
          </cell>
          <cell r="F295">
            <v>11952.33</v>
          </cell>
        </row>
        <row r="296">
          <cell r="C296" t="str">
            <v>ZP20.11</v>
          </cell>
          <cell r="D296" t="str">
            <v>8-810.hd</v>
          </cell>
          <cell r="E296" t="str">
            <v>9.000 Einheiten bis unter 11.000 Einheiten</v>
          </cell>
          <cell r="F296">
            <v>15070.33</v>
          </cell>
        </row>
        <row r="297">
          <cell r="C297" t="str">
            <v>ZP20.12</v>
          </cell>
          <cell r="D297" t="str">
            <v>8-810.he</v>
          </cell>
          <cell r="E297" t="str">
            <v>11.000 oder mehr Einheiten</v>
          </cell>
          <cell r="F297">
            <v>18188.330000000002</v>
          </cell>
        </row>
        <row r="298">
          <cell r="C298">
            <v>0</v>
          </cell>
          <cell r="D298">
            <v>0</v>
          </cell>
          <cell r="E298" t="str">
            <v>Applikation von Medikamenten, Liste 2: Pegfilgrastim, parenteral</v>
          </cell>
          <cell r="F298">
            <v>0</v>
          </cell>
        </row>
        <row r="299">
          <cell r="C299" t="str">
            <v>ZP21.01</v>
          </cell>
          <cell r="D299" t="str">
            <v>6-002.70</v>
          </cell>
          <cell r="E299" t="str">
            <v>1 mg bis unter 3 mg4)</v>
          </cell>
          <cell r="F299">
            <v>201.35</v>
          </cell>
        </row>
        <row r="300">
          <cell r="C300" t="str">
            <v>ZP21.02</v>
          </cell>
          <cell r="D300" t="str">
            <v>6-002.71</v>
          </cell>
          <cell r="E300" t="str">
            <v>3 mg bis unter 6 mg4)</v>
          </cell>
          <cell r="F300">
            <v>483.25</v>
          </cell>
        </row>
        <row r="301">
          <cell r="C301" t="str">
            <v>ZP21.03</v>
          </cell>
          <cell r="D301" t="str">
            <v>6-002.72</v>
          </cell>
          <cell r="E301" t="str">
            <v>6 mg bis unter 12 mg</v>
          </cell>
          <cell r="F301">
            <v>533.76</v>
          </cell>
        </row>
        <row r="302">
          <cell r="C302" t="str">
            <v>ZP21.04</v>
          </cell>
          <cell r="D302" t="str">
            <v>6-002.73</v>
          </cell>
          <cell r="E302" t="str">
            <v>12 mg bis unter 18 mg</v>
          </cell>
          <cell r="F302">
            <v>1258.6300000000001</v>
          </cell>
        </row>
        <row r="303">
          <cell r="C303" t="str">
            <v>ZP21.05</v>
          </cell>
          <cell r="D303" t="str">
            <v>6-002.74</v>
          </cell>
          <cell r="E303" t="str">
            <v>18 mg bis unter 24 mg</v>
          </cell>
          <cell r="F303">
            <v>1983.51</v>
          </cell>
        </row>
        <row r="304">
          <cell r="C304" t="str">
            <v>ZP21.06</v>
          </cell>
          <cell r="D304" t="str">
            <v>6-002.75</v>
          </cell>
          <cell r="E304" t="str">
            <v>24 mg bis unter 30 mg</v>
          </cell>
          <cell r="F304">
            <v>2708.39</v>
          </cell>
        </row>
        <row r="305">
          <cell r="C305" t="str">
            <v>ZP21.07</v>
          </cell>
          <cell r="D305" t="str">
            <v>6-002.76</v>
          </cell>
          <cell r="E305" t="str">
            <v>30 mg oder mehr</v>
          </cell>
          <cell r="F305">
            <v>3433.26</v>
          </cell>
        </row>
        <row r="306">
          <cell r="C306">
            <v>0</v>
          </cell>
          <cell r="D306">
            <v>0</v>
          </cell>
          <cell r="E306" t="str">
            <v>Applikation von Medikamenten, Liste 2: Pegyliertes liposomales Doxorubicin, parenteral</v>
          </cell>
          <cell r="F306">
            <v>0</v>
          </cell>
        </row>
        <row r="307">
          <cell r="C307" t="str">
            <v>ZP22.01</v>
          </cell>
          <cell r="D307" t="str">
            <v>6-002.80</v>
          </cell>
          <cell r="E307" t="str">
            <v>10 mg bis unter 20 mg4)</v>
          </cell>
          <cell r="F307">
            <v>460.34</v>
          </cell>
        </row>
        <row r="308">
          <cell r="C308" t="str">
            <v>ZP22.02</v>
          </cell>
          <cell r="D308" t="str">
            <v>6-002.81</v>
          </cell>
          <cell r="E308" t="str">
            <v>20 mg bis unter 30 mg4)</v>
          </cell>
          <cell r="F308">
            <v>805.6</v>
          </cell>
        </row>
        <row r="309">
          <cell r="C309" t="str">
            <v>ZP22.03</v>
          </cell>
          <cell r="D309" t="str">
            <v>6-002.82</v>
          </cell>
          <cell r="E309" t="str">
            <v>30 mg bis unter 40 mg</v>
          </cell>
          <cell r="F309">
            <v>1150.8499999999999</v>
          </cell>
        </row>
        <row r="310">
          <cell r="C310" t="str">
            <v>ZP22.04</v>
          </cell>
          <cell r="D310" t="str">
            <v>6-002.83</v>
          </cell>
          <cell r="E310" t="str">
            <v>40 mg bis unter 50 mg</v>
          </cell>
          <cell r="F310">
            <v>1496.11</v>
          </cell>
        </row>
        <row r="311">
          <cell r="C311" t="str">
            <v>ZP22.05</v>
          </cell>
          <cell r="D311" t="str">
            <v>6-002.84</v>
          </cell>
          <cell r="E311" t="str">
            <v>50 mg bis unter 60 mg</v>
          </cell>
          <cell r="F311">
            <v>1841.37</v>
          </cell>
        </row>
        <row r="312">
          <cell r="C312" t="str">
            <v>ZP22.06</v>
          </cell>
          <cell r="D312" t="str">
            <v>6-002.85</v>
          </cell>
          <cell r="E312" t="str">
            <v>60 mg bis unter 70 mg</v>
          </cell>
          <cell r="F312">
            <v>2179.25</v>
          </cell>
        </row>
        <row r="313">
          <cell r="C313" t="str">
            <v>ZP22.07</v>
          </cell>
          <cell r="D313" t="str">
            <v>6-002.86</v>
          </cell>
          <cell r="E313" t="str">
            <v>70 mg bis unter 80 mg</v>
          </cell>
          <cell r="F313">
            <v>2531.88</v>
          </cell>
        </row>
        <row r="314">
          <cell r="C314" t="str">
            <v>ZP22.08</v>
          </cell>
          <cell r="D314" t="str">
            <v>6-002.87</v>
          </cell>
          <cell r="E314" t="str">
            <v>80 mg bis unter 90 mg</v>
          </cell>
          <cell r="F314">
            <v>2864.9</v>
          </cell>
        </row>
        <row r="315">
          <cell r="C315" t="str">
            <v>ZP22.09</v>
          </cell>
          <cell r="D315" t="str">
            <v>6-002.88</v>
          </cell>
          <cell r="E315" t="str">
            <v>90 mg bis unter 100 mg</v>
          </cell>
          <cell r="F315">
            <v>3198.08</v>
          </cell>
        </row>
        <row r="316">
          <cell r="C316" t="str">
            <v>ZP22.10</v>
          </cell>
          <cell r="D316" t="str">
            <v>6-002.89</v>
          </cell>
          <cell r="E316" t="str">
            <v>100 mg bis unter 110 mg</v>
          </cell>
          <cell r="F316">
            <v>3567.65</v>
          </cell>
        </row>
        <row r="317">
          <cell r="C317" t="str">
            <v>ZP22.11</v>
          </cell>
          <cell r="D317" t="str">
            <v>6-002.8a</v>
          </cell>
          <cell r="E317" t="str">
            <v>110 mg bis unter 120 mg</v>
          </cell>
          <cell r="F317">
            <v>3912.9</v>
          </cell>
        </row>
        <row r="318">
          <cell r="C318" t="str">
            <v>ZP22.12</v>
          </cell>
          <cell r="D318" t="str">
            <v>6-002.8b</v>
          </cell>
          <cell r="E318" t="str">
            <v>120 mg bis unter 140 mg</v>
          </cell>
          <cell r="F318">
            <v>4373.24</v>
          </cell>
        </row>
        <row r="319">
          <cell r="C319" t="str">
            <v>ZP22.13</v>
          </cell>
          <cell r="D319" t="str">
            <v>6-002.8c</v>
          </cell>
          <cell r="E319" t="str">
            <v>140 mg bis unter 160 mg</v>
          </cell>
          <cell r="F319">
            <v>5063.75</v>
          </cell>
        </row>
        <row r="320">
          <cell r="C320" t="str">
            <v>ZP22.14</v>
          </cell>
          <cell r="D320" t="str">
            <v>6-002.8d</v>
          </cell>
          <cell r="E320" t="str">
            <v>160 mg bis unter 180 mg</v>
          </cell>
          <cell r="F320">
            <v>5754.27</v>
          </cell>
        </row>
        <row r="321">
          <cell r="C321" t="str">
            <v>ZP22.15</v>
          </cell>
          <cell r="D321" t="str">
            <v>6-002.8e</v>
          </cell>
          <cell r="E321" t="str">
            <v>180 mg bis unter 200 mg</v>
          </cell>
          <cell r="F321">
            <v>6444.78</v>
          </cell>
        </row>
        <row r="322">
          <cell r="C322" t="str">
            <v>ZP22.16</v>
          </cell>
          <cell r="D322" t="str">
            <v>6-002.8f</v>
          </cell>
          <cell r="E322" t="str">
            <v>200 mg bis unter 220 mg</v>
          </cell>
          <cell r="F322">
            <v>7135.29</v>
          </cell>
        </row>
        <row r="323">
          <cell r="C323" t="str">
            <v>ZP22.17</v>
          </cell>
          <cell r="D323" t="str">
            <v>6-002.8g</v>
          </cell>
          <cell r="E323" t="str">
            <v>220 mg bis unter 240 mg</v>
          </cell>
          <cell r="F323">
            <v>7825.8</v>
          </cell>
        </row>
        <row r="324">
          <cell r="C324" t="str">
            <v>ZP22.18</v>
          </cell>
          <cell r="D324" t="str">
            <v>6-002.8h</v>
          </cell>
          <cell r="E324" t="str">
            <v>240 mg oder mehr</v>
          </cell>
          <cell r="F324">
            <v>8516.31</v>
          </cell>
        </row>
        <row r="325">
          <cell r="C325">
            <v>0</v>
          </cell>
          <cell r="D325">
            <v>0</v>
          </cell>
          <cell r="E325" t="str">
            <v>Applikation von Medikamenten, Liste 2: Bevacizumab, parenteral</v>
          </cell>
          <cell r="F325">
            <v>0</v>
          </cell>
        </row>
        <row r="326">
          <cell r="C326" t="str">
            <v>ZP23.01</v>
          </cell>
          <cell r="D326" t="str">
            <v>6-002.90</v>
          </cell>
          <cell r="E326" t="str">
            <v>150 mg bis unter 250 mg</v>
          </cell>
          <cell r="F326">
            <v>694.05</v>
          </cell>
        </row>
        <row r="327">
          <cell r="C327" t="str">
            <v>ZP23.02</v>
          </cell>
          <cell r="D327" t="str">
            <v>6-002.91</v>
          </cell>
          <cell r="E327" t="str">
            <v>250 mg bis unter 350 mg</v>
          </cell>
          <cell r="F327">
            <v>1072.6199999999999</v>
          </cell>
        </row>
        <row r="328">
          <cell r="C328" t="str">
            <v>ZP23.03</v>
          </cell>
          <cell r="D328" t="str">
            <v>6-002.92</v>
          </cell>
          <cell r="E328" t="str">
            <v>350 mg bis unter 450 mg</v>
          </cell>
          <cell r="F328">
            <v>1451.19</v>
          </cell>
        </row>
        <row r="329">
          <cell r="C329" t="str">
            <v>ZP23.04</v>
          </cell>
          <cell r="D329" t="str">
            <v>6-002.93</v>
          </cell>
          <cell r="E329" t="str">
            <v>450 mg bis unter 550 mg</v>
          </cell>
          <cell r="F329">
            <v>1829.76</v>
          </cell>
        </row>
        <row r="330">
          <cell r="C330" t="str">
            <v>ZP23.05</v>
          </cell>
          <cell r="D330" t="str">
            <v>6-002.94</v>
          </cell>
          <cell r="E330" t="str">
            <v>550 mg bis unter 650 mg</v>
          </cell>
          <cell r="F330">
            <v>2208.33</v>
          </cell>
        </row>
        <row r="331">
          <cell r="C331" t="str">
            <v>ZP23.06</v>
          </cell>
          <cell r="D331" t="str">
            <v>6-002.95</v>
          </cell>
          <cell r="E331" t="str">
            <v>650 mg bis unter 750 mg</v>
          </cell>
          <cell r="F331">
            <v>2586.9</v>
          </cell>
        </row>
        <row r="332">
          <cell r="C332" t="str">
            <v>ZP23.07</v>
          </cell>
          <cell r="D332" t="str">
            <v>6-002.96</v>
          </cell>
          <cell r="E332" t="str">
            <v>750 mg bis unter 850 mg</v>
          </cell>
          <cell r="F332">
            <v>2965.47</v>
          </cell>
        </row>
        <row r="333">
          <cell r="C333" t="str">
            <v>ZP23.08</v>
          </cell>
          <cell r="D333" t="str">
            <v>6-002.97</v>
          </cell>
          <cell r="E333" t="str">
            <v>850 mg bis unter 950 mg</v>
          </cell>
          <cell r="F333">
            <v>3344.04</v>
          </cell>
        </row>
        <row r="334">
          <cell r="C334" t="str">
            <v>ZP23.09</v>
          </cell>
          <cell r="D334" t="str">
            <v>6-002.98</v>
          </cell>
          <cell r="E334" t="str">
            <v>950 mg bis unter 1.150 mg</v>
          </cell>
          <cell r="F334">
            <v>3848.8</v>
          </cell>
        </row>
        <row r="335">
          <cell r="C335" t="str">
            <v>ZP23.10</v>
          </cell>
          <cell r="D335" t="str">
            <v>6-002.99</v>
          </cell>
          <cell r="E335" t="str">
            <v>1.150 mg bis unter 1.350 mg</v>
          </cell>
          <cell r="F335">
            <v>4605.9399999999996</v>
          </cell>
        </row>
        <row r="336">
          <cell r="C336" t="str">
            <v>ZP23.11</v>
          </cell>
          <cell r="D336" t="str">
            <v>6-002.9a</v>
          </cell>
          <cell r="E336" t="str">
            <v>1.350 mg bis unter 1.550 mg</v>
          </cell>
          <cell r="F336">
            <v>5363.08</v>
          </cell>
        </row>
        <row r="337">
          <cell r="C337" t="str">
            <v>ZP23.12</v>
          </cell>
          <cell r="D337" t="str">
            <v>6-002.9b</v>
          </cell>
          <cell r="E337" t="str">
            <v>1.550 mg bis unter 1.750 mg</v>
          </cell>
          <cell r="F337">
            <v>6120.22</v>
          </cell>
        </row>
        <row r="338">
          <cell r="C338" t="str">
            <v>ZP23.13</v>
          </cell>
          <cell r="D338" t="str">
            <v>6-002.9c</v>
          </cell>
          <cell r="E338" t="str">
            <v>1.750 mg bis unter 1.950 mg</v>
          </cell>
          <cell r="F338">
            <v>6877.36</v>
          </cell>
        </row>
        <row r="339">
          <cell r="C339" t="str">
            <v>ZP23.14</v>
          </cell>
          <cell r="D339" t="str">
            <v>6-002.9d</v>
          </cell>
          <cell r="E339" t="str">
            <v>1.950 mg bis unter 2.350 mg</v>
          </cell>
          <cell r="F339">
            <v>7886.88</v>
          </cell>
        </row>
        <row r="340">
          <cell r="C340" t="str">
            <v>ZP23.15</v>
          </cell>
          <cell r="D340" t="str">
            <v>6-002.9e</v>
          </cell>
          <cell r="E340" t="str">
            <v>2.350 mg bis unter 2.750 mg</v>
          </cell>
          <cell r="F340">
            <v>9401.16</v>
          </cell>
        </row>
        <row r="341">
          <cell r="C341" t="str">
            <v>ZP23.16</v>
          </cell>
          <cell r="D341">
            <v>0</v>
          </cell>
          <cell r="E341" t="str">
            <v>Siehe weitere Differenzierung ZP23.17 - ZP23.20</v>
          </cell>
          <cell r="F341">
            <v>0</v>
          </cell>
        </row>
        <row r="342">
          <cell r="C342" t="str">
            <v>ZP23.17</v>
          </cell>
          <cell r="D342" t="str">
            <v>6-002.9g</v>
          </cell>
          <cell r="E342" t="str">
            <v>2.750 mg bis unter 3.350 mg</v>
          </cell>
          <cell r="F342">
            <v>11167.82</v>
          </cell>
        </row>
        <row r="343">
          <cell r="C343" t="str">
            <v>ZP23.18</v>
          </cell>
          <cell r="D343" t="str">
            <v>6-002.9h</v>
          </cell>
          <cell r="E343" t="str">
            <v>3.350 mg bis unter 3.950 mg</v>
          </cell>
          <cell r="F343">
            <v>13439.24</v>
          </cell>
        </row>
        <row r="344">
          <cell r="C344" t="str">
            <v>ZP23.19</v>
          </cell>
          <cell r="D344" t="str">
            <v>6-002.9j</v>
          </cell>
          <cell r="E344" t="str">
            <v>3.950 mg bis unter 4.550 mg</v>
          </cell>
          <cell r="F344">
            <v>15710.66</v>
          </cell>
        </row>
        <row r="345">
          <cell r="C345" t="str">
            <v>ZP23.20</v>
          </cell>
          <cell r="D345" t="str">
            <v>6-002.9k</v>
          </cell>
          <cell r="E345" t="str">
            <v>4.550 mg oder mehr</v>
          </cell>
          <cell r="F345">
            <v>17982.080000000002</v>
          </cell>
        </row>
        <row r="346">
          <cell r="C346">
            <v>0</v>
          </cell>
          <cell r="D346">
            <v>0</v>
          </cell>
          <cell r="E346" t="str">
            <v>Applikation von Medikamenten, Liste 2: Liposomales Cytarabin, intrathekal</v>
          </cell>
          <cell r="F346">
            <v>0</v>
          </cell>
        </row>
        <row r="347">
          <cell r="C347" t="str">
            <v>ZP24.01</v>
          </cell>
          <cell r="D347" t="str">
            <v>6-002.a0</v>
          </cell>
          <cell r="E347" t="str">
            <v>25 mg bis unter 50 mg4)</v>
          </cell>
          <cell r="F347">
            <v>1334.49</v>
          </cell>
        </row>
        <row r="348">
          <cell r="C348" t="str">
            <v>ZP24.02</v>
          </cell>
          <cell r="D348" t="str">
            <v>6-002.a1</v>
          </cell>
          <cell r="E348" t="str">
            <v>50 mg bis unter 100 mg</v>
          </cell>
          <cell r="F348">
            <v>2001.73</v>
          </cell>
        </row>
        <row r="349">
          <cell r="C349" t="str">
            <v>ZP24.03</v>
          </cell>
          <cell r="D349" t="str">
            <v>6-002.a2</v>
          </cell>
          <cell r="E349" t="str">
            <v>100 mg bis unter 150 mg</v>
          </cell>
          <cell r="F349">
            <v>4003.46</v>
          </cell>
        </row>
        <row r="350">
          <cell r="C350" t="str">
            <v>ZP24.04</v>
          </cell>
          <cell r="D350" t="str">
            <v>6-002.a3</v>
          </cell>
          <cell r="E350" t="str">
            <v>150 mg bis unter 200 mg</v>
          </cell>
          <cell r="F350">
            <v>6005.19</v>
          </cell>
        </row>
        <row r="351">
          <cell r="C351" t="str">
            <v>ZP24.05</v>
          </cell>
          <cell r="D351" t="str">
            <v>6-002.a4</v>
          </cell>
          <cell r="E351" t="str">
            <v>200 mg oder mehr</v>
          </cell>
          <cell r="F351">
            <v>8006.92</v>
          </cell>
        </row>
        <row r="352">
          <cell r="C352">
            <v>0</v>
          </cell>
          <cell r="D352">
            <v>0</v>
          </cell>
          <cell r="E352" t="str">
            <v>Applikation von Medikamenten, Liste 2: Temozolomid, oral</v>
          </cell>
          <cell r="F352">
            <v>0</v>
          </cell>
        </row>
        <row r="353">
          <cell r="C353" t="str">
            <v>ZP26.01</v>
          </cell>
          <cell r="D353" t="str">
            <v>6-002.e0</v>
          </cell>
          <cell r="E353" t="str">
            <v>200 mg bis unter 350 mg2)</v>
          </cell>
          <cell r="F353">
            <v>36.53</v>
          </cell>
        </row>
        <row r="354">
          <cell r="C354" t="str">
            <v>ZP26.02</v>
          </cell>
          <cell r="D354" t="str">
            <v>6-002.e1</v>
          </cell>
          <cell r="E354" t="str">
            <v>350 mg bis unter 500 mg2)</v>
          </cell>
          <cell r="F354">
            <v>58.44</v>
          </cell>
        </row>
        <row r="355">
          <cell r="C355" t="str">
            <v>ZP26.03</v>
          </cell>
          <cell r="D355" t="str">
            <v>6-002.e2</v>
          </cell>
          <cell r="E355" t="str">
            <v>500 mg bis unter 750 mg2)</v>
          </cell>
          <cell r="F355">
            <v>85.23</v>
          </cell>
        </row>
        <row r="356">
          <cell r="C356" t="str">
            <v>ZP26.04</v>
          </cell>
          <cell r="D356" t="str">
            <v>6-002.e3</v>
          </cell>
          <cell r="E356" t="str">
            <v>750 mg bis unter 1.000 mg2)</v>
          </cell>
          <cell r="F356">
            <v>121.75</v>
          </cell>
        </row>
        <row r="357">
          <cell r="C357" t="str">
            <v>ZP26.05</v>
          </cell>
          <cell r="D357" t="str">
            <v>6-002.e4</v>
          </cell>
          <cell r="E357" t="str">
            <v>1.000 mg bis unter 1.250 mg</v>
          </cell>
          <cell r="F357">
            <v>158.28</v>
          </cell>
        </row>
        <row r="358">
          <cell r="C358" t="str">
            <v>ZP26.06</v>
          </cell>
          <cell r="D358" t="str">
            <v>6-002.e5</v>
          </cell>
          <cell r="E358" t="str">
            <v>1.250 mg bis unter 1.500 mg</v>
          </cell>
          <cell r="F358">
            <v>194.8</v>
          </cell>
        </row>
        <row r="359">
          <cell r="C359" t="str">
            <v>ZP26.07</v>
          </cell>
          <cell r="D359" t="str">
            <v>6-002.e6</v>
          </cell>
          <cell r="E359" t="str">
            <v>1.500 mg bis unter 1.750 mg</v>
          </cell>
          <cell r="F359">
            <v>230.28</v>
          </cell>
        </row>
        <row r="360">
          <cell r="C360" t="str">
            <v>ZP26.08</v>
          </cell>
          <cell r="D360" t="str">
            <v>6-002.e7</v>
          </cell>
          <cell r="E360" t="str">
            <v>1.750 mg bis unter 2.000 mg</v>
          </cell>
          <cell r="F360">
            <v>267.85000000000002</v>
          </cell>
        </row>
        <row r="361">
          <cell r="C361" t="str">
            <v>ZP26.09</v>
          </cell>
          <cell r="D361" t="str">
            <v>6-002.e8</v>
          </cell>
          <cell r="E361" t="str">
            <v>2.000 mg bis unter 2.250 mg</v>
          </cell>
          <cell r="F361">
            <v>304.38</v>
          </cell>
        </row>
        <row r="362">
          <cell r="C362" t="str">
            <v>ZP26.10</v>
          </cell>
          <cell r="D362" t="str">
            <v>6-002.e9</v>
          </cell>
          <cell r="E362" t="str">
            <v>2.250 mg bis unter 2.500 mg</v>
          </cell>
          <cell r="F362">
            <v>340.9</v>
          </cell>
        </row>
        <row r="363">
          <cell r="C363" t="str">
            <v>ZP26.11</v>
          </cell>
          <cell r="D363" t="str">
            <v>6-002.ea</v>
          </cell>
          <cell r="E363" t="str">
            <v>2.500 mg bis unter 2.750 mg</v>
          </cell>
          <cell r="F363">
            <v>377.43</v>
          </cell>
        </row>
        <row r="364">
          <cell r="C364" t="str">
            <v>ZP26.12</v>
          </cell>
          <cell r="D364" t="str">
            <v>6-002.eb</v>
          </cell>
          <cell r="E364" t="str">
            <v>2.750 mg bis unter 3.000 mg</v>
          </cell>
          <cell r="F364">
            <v>413.95</v>
          </cell>
        </row>
        <row r="365">
          <cell r="C365" t="str">
            <v>ZP26.13</v>
          </cell>
          <cell r="D365" t="str">
            <v>6-002.ec</v>
          </cell>
          <cell r="E365" t="str">
            <v>3.000 mg bis unter 3.500 mg</v>
          </cell>
          <cell r="F365">
            <v>462.65</v>
          </cell>
        </row>
        <row r="366">
          <cell r="C366" t="str">
            <v>ZP26.14</v>
          </cell>
          <cell r="D366" t="str">
            <v>6-002.ed</v>
          </cell>
          <cell r="E366" t="str">
            <v>3.500 mg bis unter 4.000 mg</v>
          </cell>
          <cell r="F366">
            <v>535.70000000000005</v>
          </cell>
        </row>
        <row r="367">
          <cell r="C367" t="str">
            <v>ZP26.15</v>
          </cell>
          <cell r="D367" t="str">
            <v>6-002.ee</v>
          </cell>
          <cell r="E367" t="str">
            <v>4.000 mg bis unter 4.500 mg</v>
          </cell>
          <cell r="F367">
            <v>608.75</v>
          </cell>
        </row>
        <row r="368">
          <cell r="C368" t="str">
            <v>ZP26.16</v>
          </cell>
          <cell r="D368" t="str">
            <v>6-002.ef</v>
          </cell>
          <cell r="E368" t="str">
            <v>4.500 mg bis unter 5.000 mg</v>
          </cell>
          <cell r="F368">
            <v>681.8</v>
          </cell>
        </row>
        <row r="369">
          <cell r="C369" t="str">
            <v>ZP26.17</v>
          </cell>
          <cell r="D369" t="str">
            <v>6-002.eg</v>
          </cell>
          <cell r="E369" t="str">
            <v>5.000 mg bis unter 5.500 mg</v>
          </cell>
          <cell r="F369">
            <v>754.85</v>
          </cell>
        </row>
        <row r="370">
          <cell r="C370" t="str">
            <v>ZP26.18</v>
          </cell>
          <cell r="D370" t="str">
            <v>6-002.eh</v>
          </cell>
          <cell r="E370" t="str">
            <v>5.500 mg bis unter 6.000 mg</v>
          </cell>
          <cell r="F370">
            <v>827.9</v>
          </cell>
        </row>
        <row r="371">
          <cell r="C371" t="str">
            <v>ZP26.19</v>
          </cell>
          <cell r="D371" t="str">
            <v>6-002.ej</v>
          </cell>
          <cell r="E371" t="str">
            <v>6.000 mg bis unter 7.000 mg</v>
          </cell>
          <cell r="F371">
            <v>925.3</v>
          </cell>
        </row>
        <row r="372">
          <cell r="C372" t="str">
            <v>ZP26.20</v>
          </cell>
          <cell r="D372" t="str">
            <v>6-002.ek</v>
          </cell>
          <cell r="E372" t="str">
            <v>7.000 mg oder mehr</v>
          </cell>
          <cell r="F372">
            <v>1071.4000000000001</v>
          </cell>
        </row>
        <row r="373">
          <cell r="C373">
            <v>0</v>
          </cell>
          <cell r="D373">
            <v>0</v>
          </cell>
          <cell r="E373" t="str">
            <v>Applikation von Medikamenten, Liste 2: Busulfan, parenteral</v>
          </cell>
          <cell r="F373">
            <v>0</v>
          </cell>
        </row>
        <row r="374">
          <cell r="C374" t="str">
            <v>ZP27.01</v>
          </cell>
          <cell r="D374" t="str">
            <v>6-002.d0</v>
          </cell>
          <cell r="E374" t="str">
            <v>25 mg bis unter 50 mg4)</v>
          </cell>
          <cell r="F374">
            <v>201.07</v>
          </cell>
        </row>
        <row r="375">
          <cell r="C375" t="str">
            <v>ZP27.02</v>
          </cell>
          <cell r="D375" t="str">
            <v>6-002.d1</v>
          </cell>
          <cell r="E375" t="str">
            <v>50 mg bis unter 75 mg4)</v>
          </cell>
          <cell r="F375">
            <v>351.88</v>
          </cell>
        </row>
        <row r="376">
          <cell r="C376" t="str">
            <v>ZP27.03</v>
          </cell>
          <cell r="D376" t="str">
            <v>6-002.d2</v>
          </cell>
          <cell r="E376" t="str">
            <v>75 mg bis unter 100 mg4)</v>
          </cell>
          <cell r="F376">
            <v>502.68</v>
          </cell>
        </row>
        <row r="377">
          <cell r="C377" t="str">
            <v>ZP27.04</v>
          </cell>
          <cell r="D377" t="str">
            <v>6-002.d3</v>
          </cell>
          <cell r="E377" t="str">
            <v>100 mg bis unter 150 mg4)</v>
          </cell>
          <cell r="F377">
            <v>703.76</v>
          </cell>
        </row>
        <row r="378">
          <cell r="C378" t="str">
            <v>ZP27.05</v>
          </cell>
          <cell r="D378" t="str">
            <v>6-002.d4</v>
          </cell>
          <cell r="E378" t="str">
            <v>150 mg bis unter 200 mg4)</v>
          </cell>
          <cell r="F378">
            <v>1005.37</v>
          </cell>
        </row>
        <row r="379">
          <cell r="C379" t="str">
            <v>ZP27.06</v>
          </cell>
          <cell r="D379" t="str">
            <v>6-002.d5</v>
          </cell>
          <cell r="E379" t="str">
            <v>200 mg bis unter 250 mg4)</v>
          </cell>
          <cell r="F379">
            <v>1306.98</v>
          </cell>
        </row>
        <row r="380">
          <cell r="C380" t="str">
            <v>ZP27.07</v>
          </cell>
          <cell r="D380" t="str">
            <v>6-002.d6</v>
          </cell>
          <cell r="E380" t="str">
            <v>250 mg bis unter 300 mg4)</v>
          </cell>
          <cell r="F380">
            <v>1608.59</v>
          </cell>
        </row>
        <row r="381">
          <cell r="C381" t="str">
            <v>ZP27.08</v>
          </cell>
          <cell r="D381" t="str">
            <v>6-002.d7</v>
          </cell>
          <cell r="E381" t="str">
            <v>300 mg bis unter 350 mg4)</v>
          </cell>
          <cell r="F381">
            <v>1910.2</v>
          </cell>
        </row>
        <row r="382">
          <cell r="C382" t="str">
            <v>ZP27.09</v>
          </cell>
          <cell r="D382" t="str">
            <v>6-002.d8</v>
          </cell>
          <cell r="E382" t="str">
            <v>350 mg bis unter 400 mg4)</v>
          </cell>
          <cell r="F382">
            <v>2211.81</v>
          </cell>
        </row>
        <row r="383">
          <cell r="C383" t="str">
            <v>ZP27.10</v>
          </cell>
          <cell r="D383" t="str">
            <v>6-002.d9</v>
          </cell>
          <cell r="E383" t="str">
            <v>400 mg bis unter 450 mg4)</v>
          </cell>
          <cell r="F383">
            <v>2513.42</v>
          </cell>
        </row>
        <row r="384">
          <cell r="C384" t="str">
            <v>ZP27.11</v>
          </cell>
          <cell r="D384" t="str">
            <v>6-002.da</v>
          </cell>
          <cell r="E384" t="str">
            <v>450 mg bis unter 500 mg4)</v>
          </cell>
          <cell r="F384">
            <v>2815.03</v>
          </cell>
        </row>
        <row r="385">
          <cell r="C385" t="str">
            <v>ZP27.12</v>
          </cell>
          <cell r="D385" t="str">
            <v>6-002.db</v>
          </cell>
          <cell r="E385" t="str">
            <v>500 mg bis unter 600 mg4)</v>
          </cell>
          <cell r="F385">
            <v>3217.17</v>
          </cell>
        </row>
        <row r="386">
          <cell r="C386" t="str">
            <v>ZP27.13</v>
          </cell>
          <cell r="D386" t="str">
            <v>6-002.dc</v>
          </cell>
          <cell r="E386" t="str">
            <v>600 mg bis unter 700 mg4)</v>
          </cell>
          <cell r="F386">
            <v>3820.39</v>
          </cell>
        </row>
        <row r="387">
          <cell r="C387" t="str">
            <v>ZP27.14</v>
          </cell>
          <cell r="D387" t="str">
            <v>6-002.dd</v>
          </cell>
          <cell r="E387" t="str">
            <v>700 mg bis unter 800 mg4)</v>
          </cell>
          <cell r="F387">
            <v>4423.6099999999997</v>
          </cell>
        </row>
        <row r="388">
          <cell r="C388" t="str">
            <v>ZP27.15</v>
          </cell>
          <cell r="D388" t="str">
            <v>6-002.de</v>
          </cell>
          <cell r="E388" t="str">
            <v>800 mg bis unter 900 mg4)</v>
          </cell>
          <cell r="F388">
            <v>5026.83</v>
          </cell>
        </row>
        <row r="389">
          <cell r="C389" t="str">
            <v>ZP27.16</v>
          </cell>
          <cell r="D389" t="str">
            <v>6-002.df</v>
          </cell>
          <cell r="E389" t="str">
            <v>900 mg bis unter 1.000 mg4)</v>
          </cell>
          <cell r="F389">
            <v>5630.05</v>
          </cell>
        </row>
        <row r="390">
          <cell r="C390" t="str">
            <v>ZP27.17</v>
          </cell>
          <cell r="D390" t="str">
            <v>6-002.dg</v>
          </cell>
          <cell r="E390" t="str">
            <v>1.000 mg oder mehr4)</v>
          </cell>
          <cell r="F390">
            <v>6233.27</v>
          </cell>
        </row>
        <row r="391">
          <cell r="C391">
            <v>0</v>
          </cell>
          <cell r="D391">
            <v>0</v>
          </cell>
          <cell r="E391" t="str">
            <v>Applikation von Medikamenten, Liste 2: Docetaxel, parenteral</v>
          </cell>
          <cell r="F391">
            <v>0</v>
          </cell>
        </row>
        <row r="392">
          <cell r="C392" t="str">
            <v>ZP28.13</v>
          </cell>
          <cell r="D392" t="str">
            <v>6-002.hc</v>
          </cell>
          <cell r="E392" t="str">
            <v>720 mg bis unter 840 mg</v>
          </cell>
          <cell r="F392">
            <v>155.88</v>
          </cell>
        </row>
        <row r="393">
          <cell r="C393" t="str">
            <v>ZP28.14</v>
          </cell>
          <cell r="D393" t="str">
            <v>6-002.hd</v>
          </cell>
          <cell r="E393" t="str">
            <v>840 mg bis unter 960 mg</v>
          </cell>
          <cell r="F393">
            <v>180.49</v>
          </cell>
        </row>
        <row r="394">
          <cell r="C394" t="str">
            <v>ZP28.15</v>
          </cell>
          <cell r="D394" t="str">
            <v>6-002.he</v>
          </cell>
          <cell r="E394" t="str">
            <v>960 mg bis unter 1.080 mg</v>
          </cell>
          <cell r="F394">
            <v>205.1</v>
          </cell>
        </row>
        <row r="395">
          <cell r="C395" t="str">
            <v>ZP28.16</v>
          </cell>
          <cell r="D395" t="str">
            <v>6-002.hf</v>
          </cell>
          <cell r="E395" t="str">
            <v>1.080 mg oder mehr</v>
          </cell>
          <cell r="F395">
            <v>229.71</v>
          </cell>
        </row>
        <row r="396">
          <cell r="C396">
            <v>0</v>
          </cell>
          <cell r="D396">
            <v>0</v>
          </cell>
          <cell r="E396" t="str">
            <v>Transfusion von Plasmabestandteilen und gentechnisch hergestellten Plasmaproteinen: Human-Immunglobulin, polyvalent</v>
          </cell>
          <cell r="F396">
            <v>0</v>
          </cell>
        </row>
        <row r="397">
          <cell r="C397" t="str">
            <v>ZP32.01</v>
          </cell>
          <cell r="D397" t="str">
            <v>8-810.w0</v>
          </cell>
          <cell r="E397" t="str">
            <v>2,5 g bis unter 5 g4)</v>
          </cell>
          <cell r="F397">
            <v>118.3</v>
          </cell>
        </row>
        <row r="398">
          <cell r="C398" t="str">
            <v>ZP32.02</v>
          </cell>
          <cell r="D398" t="str">
            <v>8-810.w1</v>
          </cell>
          <cell r="E398" t="str">
            <v>5 g bis unter 10 g4)</v>
          </cell>
          <cell r="F398">
            <v>236.61</v>
          </cell>
        </row>
        <row r="399">
          <cell r="C399" t="str">
            <v>ZP32.03</v>
          </cell>
          <cell r="D399" t="str">
            <v>8-810.w2</v>
          </cell>
          <cell r="E399" t="str">
            <v>10 g bis unter 15 g</v>
          </cell>
          <cell r="F399">
            <v>359.32</v>
          </cell>
        </row>
        <row r="400">
          <cell r="C400" t="str">
            <v>ZP32.04</v>
          </cell>
          <cell r="D400" t="str">
            <v>8-810.w3</v>
          </cell>
          <cell r="E400" t="str">
            <v>15 g bis unter 25 g</v>
          </cell>
          <cell r="F400">
            <v>650.66</v>
          </cell>
        </row>
        <row r="401">
          <cell r="C401" t="str">
            <v>ZP32.05</v>
          </cell>
          <cell r="D401" t="str">
            <v>8-810.w4</v>
          </cell>
          <cell r="E401" t="str">
            <v>25 g bis unter 35 g</v>
          </cell>
          <cell r="F401">
            <v>1005.57</v>
          </cell>
        </row>
        <row r="402">
          <cell r="C402" t="str">
            <v>ZP32.06</v>
          </cell>
          <cell r="D402" t="str">
            <v>8-810.w5</v>
          </cell>
          <cell r="E402" t="str">
            <v>35 g bis unter 45 g</v>
          </cell>
          <cell r="F402">
            <v>1360.48</v>
          </cell>
        </row>
        <row r="403">
          <cell r="C403" t="str">
            <v>ZP32.07</v>
          </cell>
          <cell r="D403" t="str">
            <v>8-810.w6</v>
          </cell>
          <cell r="E403" t="str">
            <v>45 g bis unter 55 g</v>
          </cell>
          <cell r="F403">
            <v>1715.39</v>
          </cell>
        </row>
        <row r="404">
          <cell r="C404" t="str">
            <v>ZP32.08</v>
          </cell>
          <cell r="D404" t="str">
            <v>8-810.w7</v>
          </cell>
          <cell r="E404" t="str">
            <v>55 g bis unter 65 g</v>
          </cell>
          <cell r="F404">
            <v>2070.3000000000002</v>
          </cell>
        </row>
        <row r="405">
          <cell r="C405" t="str">
            <v>ZP32.09</v>
          </cell>
          <cell r="D405" t="str">
            <v>8-810.w8</v>
          </cell>
          <cell r="E405" t="str">
            <v>65 g bis unter 75 g</v>
          </cell>
          <cell r="F405">
            <v>2425.1999999999998</v>
          </cell>
        </row>
        <row r="406">
          <cell r="C406" t="str">
            <v>ZP32.10</v>
          </cell>
          <cell r="D406" t="str">
            <v>8-810.w9</v>
          </cell>
          <cell r="E406" t="str">
            <v>75 g bis unter 85 g</v>
          </cell>
          <cell r="F406">
            <v>2780.11</v>
          </cell>
        </row>
        <row r="407">
          <cell r="C407" t="str">
            <v>ZP32.11</v>
          </cell>
          <cell r="D407" t="str">
            <v>8-810.wa</v>
          </cell>
          <cell r="E407" t="str">
            <v>85 g bis unter 105 g</v>
          </cell>
          <cell r="F407">
            <v>3253.32</v>
          </cell>
        </row>
        <row r="408">
          <cell r="C408" t="str">
            <v>ZP32.12</v>
          </cell>
          <cell r="D408" t="str">
            <v>8-810.wb</v>
          </cell>
          <cell r="E408" t="str">
            <v>105 g bis unter 125 g</v>
          </cell>
          <cell r="F408">
            <v>3963.14</v>
          </cell>
        </row>
        <row r="409">
          <cell r="C409" t="str">
            <v>ZP32.13</v>
          </cell>
          <cell r="D409" t="str">
            <v>8-810.wc</v>
          </cell>
          <cell r="E409" t="str">
            <v>125 g bis unter 145 g</v>
          </cell>
          <cell r="F409">
            <v>4672.96</v>
          </cell>
        </row>
        <row r="410">
          <cell r="C410" t="str">
            <v>ZP32.14</v>
          </cell>
          <cell r="D410" t="str">
            <v>8-810.wd</v>
          </cell>
          <cell r="E410" t="str">
            <v>145 g bis unter 165 g</v>
          </cell>
          <cell r="F410">
            <v>5378.25</v>
          </cell>
        </row>
        <row r="411">
          <cell r="C411" t="str">
            <v>ZP32.15</v>
          </cell>
          <cell r="D411" t="str">
            <v>8-810.we</v>
          </cell>
          <cell r="E411" t="str">
            <v>165 g bis unter 185 g</v>
          </cell>
          <cell r="F411">
            <v>6092.59</v>
          </cell>
        </row>
        <row r="412">
          <cell r="C412" t="str">
            <v>ZP32.16</v>
          </cell>
          <cell r="D412" t="str">
            <v>8-810.wf</v>
          </cell>
          <cell r="E412" t="str">
            <v>185 g bis unter 205 g</v>
          </cell>
          <cell r="F412">
            <v>6802.4</v>
          </cell>
        </row>
        <row r="413">
          <cell r="C413" t="str">
            <v>ZP32.17</v>
          </cell>
          <cell r="D413" t="str">
            <v>8-810.wg</v>
          </cell>
          <cell r="E413" t="str">
            <v>205 g bis unter 225 g</v>
          </cell>
          <cell r="F413">
            <v>7512.22</v>
          </cell>
        </row>
        <row r="414">
          <cell r="C414" t="str">
            <v>ZP32.18</v>
          </cell>
          <cell r="D414" t="str">
            <v>8-810.wh</v>
          </cell>
          <cell r="E414" t="str">
            <v>225 g bis unter 245 g</v>
          </cell>
          <cell r="F414">
            <v>8222.0400000000009</v>
          </cell>
        </row>
        <row r="415">
          <cell r="C415" t="str">
            <v>ZP32.19</v>
          </cell>
          <cell r="D415" t="str">
            <v>8-810.wj</v>
          </cell>
          <cell r="E415" t="str">
            <v>245 g bis unter 285 g</v>
          </cell>
          <cell r="F415">
            <v>9168.4599999999991</v>
          </cell>
        </row>
        <row r="416">
          <cell r="C416" t="str">
            <v>ZP32.20</v>
          </cell>
          <cell r="D416" t="str">
            <v>8-810.wk</v>
          </cell>
          <cell r="E416" t="str">
            <v>285 g bis unter 325 g</v>
          </cell>
          <cell r="F416">
            <v>10588.09</v>
          </cell>
        </row>
        <row r="417">
          <cell r="C417" t="str">
            <v>ZP32.21</v>
          </cell>
          <cell r="D417" t="str">
            <v>8-810.wm</v>
          </cell>
          <cell r="E417" t="str">
            <v>325 g bis unter 365 g</v>
          </cell>
          <cell r="F417">
            <v>12007.72</v>
          </cell>
        </row>
        <row r="418">
          <cell r="C418" t="str">
            <v>ZP32.22</v>
          </cell>
          <cell r="D418" t="str">
            <v>8-810.wn</v>
          </cell>
          <cell r="E418" t="str">
            <v>365 g bis unter 445 g</v>
          </cell>
          <cell r="F418">
            <v>13900.56</v>
          </cell>
        </row>
        <row r="419">
          <cell r="C419" t="str">
            <v>ZP32.23</v>
          </cell>
          <cell r="D419" t="str">
            <v>8-810.wp</v>
          </cell>
          <cell r="E419" t="str">
            <v>445 g bis unter 525 g</v>
          </cell>
          <cell r="F419">
            <v>17213.04</v>
          </cell>
        </row>
        <row r="420">
          <cell r="C420" t="str">
            <v>ZP32.24</v>
          </cell>
          <cell r="D420" t="str">
            <v>8-810.wq</v>
          </cell>
          <cell r="E420" t="str">
            <v>525 g bis unter 605 g</v>
          </cell>
          <cell r="F420">
            <v>20052.3</v>
          </cell>
        </row>
        <row r="421">
          <cell r="C421" t="str">
            <v>ZP32.25</v>
          </cell>
          <cell r="D421" t="str">
            <v>8-810.wr</v>
          </cell>
          <cell r="E421" t="str">
            <v>605 g bis unter 685 g</v>
          </cell>
          <cell r="F421">
            <v>22891.57</v>
          </cell>
        </row>
        <row r="422">
          <cell r="C422" t="str">
            <v>ZP32.26</v>
          </cell>
          <cell r="D422" t="str">
            <v>8-810.ws</v>
          </cell>
          <cell r="E422" t="str">
            <v>685 g bis unter 765 g</v>
          </cell>
          <cell r="F422">
            <v>25730.83</v>
          </cell>
        </row>
        <row r="423">
          <cell r="C423" t="str">
            <v>ZP32.27</v>
          </cell>
          <cell r="D423" t="str">
            <v>8-810.wt</v>
          </cell>
          <cell r="E423" t="str">
            <v>765 g bis unter 845 g</v>
          </cell>
          <cell r="F423">
            <v>28570.1</v>
          </cell>
        </row>
        <row r="424">
          <cell r="C424" t="str">
            <v>ZP32.28</v>
          </cell>
          <cell r="D424" t="str">
            <v>8-810.wu</v>
          </cell>
          <cell r="E424" t="str">
            <v>845 g oder mehr</v>
          </cell>
          <cell r="F424">
            <v>31409.37</v>
          </cell>
        </row>
        <row r="425">
          <cell r="C425">
            <v>0</v>
          </cell>
          <cell r="D425">
            <v>0</v>
          </cell>
          <cell r="E425" t="str">
            <v>Applikation von Medikamenten, Liste 3: Palifermin, parenteral5)</v>
          </cell>
          <cell r="F425">
            <v>0</v>
          </cell>
        </row>
        <row r="426">
          <cell r="C426" t="str">
            <v>ZP34.01</v>
          </cell>
          <cell r="D426" t="str">
            <v>6-003.20</v>
          </cell>
          <cell r="E426" t="str">
            <v>1,25 mg bis unter 2,5 mg4)</v>
          </cell>
          <cell r="F426">
            <v>253.86</v>
          </cell>
        </row>
        <row r="427">
          <cell r="C427" t="str">
            <v>ZP34.02</v>
          </cell>
          <cell r="D427" t="str">
            <v>6-003.21</v>
          </cell>
          <cell r="E427" t="str">
            <v>2,5 mg bis unter 3,75 mg4)</v>
          </cell>
          <cell r="F427">
            <v>444.26</v>
          </cell>
        </row>
        <row r="428">
          <cell r="C428" t="str">
            <v>ZP34.03</v>
          </cell>
          <cell r="D428" t="str">
            <v>6-003.22</v>
          </cell>
          <cell r="E428" t="str">
            <v>3,75 mg bis unter 5,0 mg4)</v>
          </cell>
          <cell r="F428">
            <v>634.66</v>
          </cell>
        </row>
        <row r="429">
          <cell r="C429" t="str">
            <v>ZP34.04</v>
          </cell>
          <cell r="D429" t="str">
            <v>6-003.23</v>
          </cell>
          <cell r="E429" t="str">
            <v>5,0 mg bis unter 10,0 mg</v>
          </cell>
          <cell r="F429">
            <v>924.26</v>
          </cell>
        </row>
        <row r="430">
          <cell r="C430" t="str">
            <v>ZP34.05</v>
          </cell>
          <cell r="D430" t="str">
            <v>6-003.24</v>
          </cell>
          <cell r="E430" t="str">
            <v>10,0 mg bis unter 15,0 mg</v>
          </cell>
          <cell r="F430">
            <v>1777.04</v>
          </cell>
        </row>
        <row r="431">
          <cell r="C431" t="str">
            <v>ZP34.06</v>
          </cell>
          <cell r="D431" t="str">
            <v>6-003.25</v>
          </cell>
          <cell r="E431" t="str">
            <v>15,0 mg bis unter 20,0 mg</v>
          </cell>
          <cell r="F431">
            <v>2538.64</v>
          </cell>
        </row>
        <row r="432">
          <cell r="C432" t="str">
            <v>ZP34.07</v>
          </cell>
          <cell r="D432" t="str">
            <v>6-003.26</v>
          </cell>
          <cell r="E432" t="str">
            <v>20,0 mg bis unter 25,0 mg</v>
          </cell>
          <cell r="F432">
            <v>3300.23</v>
          </cell>
        </row>
        <row r="433">
          <cell r="C433" t="str">
            <v>ZP34.08</v>
          </cell>
          <cell r="D433" t="str">
            <v>6-003.27</v>
          </cell>
          <cell r="E433" t="str">
            <v>25,0 mg bis unter 30,0 mg</v>
          </cell>
          <cell r="F433">
            <v>4061.82</v>
          </cell>
        </row>
        <row r="434">
          <cell r="C434" t="str">
            <v>ZP34.09</v>
          </cell>
          <cell r="D434" t="str">
            <v>6-003.28</v>
          </cell>
          <cell r="E434" t="str">
            <v>30,0 mg bis unter 35,0 mg</v>
          </cell>
          <cell r="F434">
            <v>4823.41</v>
          </cell>
        </row>
        <row r="435">
          <cell r="C435" t="str">
            <v>ZP34.10</v>
          </cell>
          <cell r="D435" t="str">
            <v>6-003.29</v>
          </cell>
          <cell r="E435" t="str">
            <v>35,0 mg bis unter 40,0 mg</v>
          </cell>
          <cell r="F435">
            <v>5585</v>
          </cell>
        </row>
        <row r="436">
          <cell r="C436" t="str">
            <v>ZP34.11</v>
          </cell>
          <cell r="D436" t="str">
            <v>6-003.2a</v>
          </cell>
          <cell r="E436" t="str">
            <v>40,0 mg bis unter 50,0 mg</v>
          </cell>
          <cell r="F436">
            <v>6600.45</v>
          </cell>
        </row>
        <row r="437">
          <cell r="C437" t="str">
            <v>ZP34.12</v>
          </cell>
          <cell r="D437" t="str">
            <v>6-003.2b</v>
          </cell>
          <cell r="E437" t="str">
            <v>50,0 mg oder mehr</v>
          </cell>
          <cell r="F437">
            <v>8123.63</v>
          </cell>
        </row>
        <row r="438">
          <cell r="C438">
            <v>0</v>
          </cell>
          <cell r="D438">
            <v>0</v>
          </cell>
          <cell r="E438" t="str">
            <v>Applikation von Medikamenten, Liste 3: Carmustin-Implantat, intrathekal</v>
          </cell>
          <cell r="F438">
            <v>0</v>
          </cell>
        </row>
        <row r="439">
          <cell r="C439" t="str">
            <v>ZP35.01</v>
          </cell>
          <cell r="D439" t="str">
            <v>6-003.30</v>
          </cell>
          <cell r="E439" t="str">
            <v>4 Implantate bis unter 7 Implantate</v>
          </cell>
          <cell r="F439">
            <v>7642.58</v>
          </cell>
        </row>
        <row r="440">
          <cell r="C440" t="str">
            <v>ZP35.02</v>
          </cell>
          <cell r="D440" t="str">
            <v>6-003.31</v>
          </cell>
          <cell r="E440" t="str">
            <v>7 Implantate bis unter 10 Implantate</v>
          </cell>
          <cell r="F440">
            <v>12228.13</v>
          </cell>
        </row>
        <row r="441">
          <cell r="C441" t="str">
            <v>ZP35.03</v>
          </cell>
          <cell r="D441" t="str">
            <v>6-003.32</v>
          </cell>
          <cell r="E441" t="str">
            <v>10 oder mehr Implantate</v>
          </cell>
          <cell r="F441">
            <v>16813.669999999998</v>
          </cell>
        </row>
        <row r="442">
          <cell r="C442">
            <v>0</v>
          </cell>
          <cell r="D442">
            <v>0</v>
          </cell>
          <cell r="E442" t="str">
            <v>Applikation von Medikamenten, Liste 3: Natalizumab, parenteral</v>
          </cell>
          <cell r="F442">
            <v>0</v>
          </cell>
        </row>
        <row r="443">
          <cell r="C443" t="str">
            <v>ZP36.01</v>
          </cell>
          <cell r="D443" t="str">
            <v>6-003.f0</v>
          </cell>
          <cell r="E443" t="str">
            <v>300 mg bis unter 600 mg</v>
          </cell>
          <cell r="F443">
            <v>2117.2199999999998</v>
          </cell>
        </row>
        <row r="444">
          <cell r="C444" t="str">
            <v>ZP36.02</v>
          </cell>
          <cell r="D444" t="str">
            <v>6-003.f1</v>
          </cell>
          <cell r="E444" t="str">
            <v>600 mg bis unter 900 mg</v>
          </cell>
          <cell r="F444">
            <v>4234.4399999999996</v>
          </cell>
        </row>
        <row r="445">
          <cell r="C445" t="str">
            <v>ZP36.03</v>
          </cell>
          <cell r="D445" t="str">
            <v>6-003.f2</v>
          </cell>
          <cell r="E445" t="str">
            <v>900 mg oder mehr</v>
          </cell>
          <cell r="F445">
            <v>6351.66</v>
          </cell>
        </row>
        <row r="446">
          <cell r="C446">
            <v>0</v>
          </cell>
          <cell r="D446">
            <v>0</v>
          </cell>
          <cell r="E446" t="str">
            <v>Applikation von Medikamenten, Liste 4: Palivizumab, parenteral</v>
          </cell>
          <cell r="F446">
            <v>0</v>
          </cell>
        </row>
        <row r="447">
          <cell r="C447" t="str">
            <v>ZP37.01</v>
          </cell>
          <cell r="D447" t="str">
            <v>6-004.00</v>
          </cell>
          <cell r="E447" t="str">
            <v>15 mg bis unter 30 mg1)</v>
          </cell>
          <cell r="F447">
            <v>245.94</v>
          </cell>
        </row>
        <row r="448">
          <cell r="C448" t="str">
            <v>ZP37.02</v>
          </cell>
          <cell r="D448" t="str">
            <v>6-004.01</v>
          </cell>
          <cell r="E448" t="str">
            <v>30 mg bis unter 45 mg1)</v>
          </cell>
          <cell r="F448">
            <v>430.4</v>
          </cell>
        </row>
        <row r="449">
          <cell r="C449" t="str">
            <v>ZP37.03</v>
          </cell>
          <cell r="D449" t="str">
            <v>6-004.02</v>
          </cell>
          <cell r="E449" t="str">
            <v>45 mg bis unter 60 mg1)</v>
          </cell>
          <cell r="F449">
            <v>614.86</v>
          </cell>
        </row>
        <row r="450">
          <cell r="C450" t="str">
            <v>ZP37.04</v>
          </cell>
          <cell r="D450" t="str">
            <v>6-004.03</v>
          </cell>
          <cell r="E450" t="str">
            <v>60 mg bis unter 75 mg1)</v>
          </cell>
          <cell r="F450">
            <v>799.31</v>
          </cell>
        </row>
        <row r="451">
          <cell r="C451" t="str">
            <v>ZP37.05</v>
          </cell>
          <cell r="D451" t="str">
            <v>6-004.04</v>
          </cell>
          <cell r="E451" t="str">
            <v>75 mg bis unter 90 mg1)</v>
          </cell>
          <cell r="F451">
            <v>983.77</v>
          </cell>
        </row>
        <row r="452">
          <cell r="C452" t="str">
            <v>ZP37.06</v>
          </cell>
          <cell r="D452" t="str">
            <v>6-004.05</v>
          </cell>
          <cell r="E452" t="str">
            <v>90 mg bis unter 120 mg1)</v>
          </cell>
          <cell r="F452">
            <v>1229.71</v>
          </cell>
        </row>
        <row r="453">
          <cell r="C453" t="str">
            <v>ZP37.07</v>
          </cell>
          <cell r="D453" t="str">
            <v>6-004.06</v>
          </cell>
          <cell r="E453" t="str">
            <v>120 mg bis unter 150 mg1)</v>
          </cell>
          <cell r="F453">
            <v>1598.62</v>
          </cell>
        </row>
        <row r="454">
          <cell r="C454" t="str">
            <v>ZP37.08</v>
          </cell>
          <cell r="D454" t="str">
            <v>6-004.07</v>
          </cell>
          <cell r="E454" t="str">
            <v>150 mg bis unter 180 mg1)</v>
          </cell>
          <cell r="F454">
            <v>1967.54</v>
          </cell>
        </row>
        <row r="455">
          <cell r="C455" t="str">
            <v>ZP37.09</v>
          </cell>
          <cell r="D455" t="str">
            <v>6-004.08</v>
          </cell>
          <cell r="E455" t="str">
            <v>180 mg bis unter 240 mg1)</v>
          </cell>
          <cell r="F455">
            <v>2459.42</v>
          </cell>
        </row>
        <row r="456">
          <cell r="C456" t="str">
            <v>ZP37.10</v>
          </cell>
          <cell r="D456" t="str">
            <v>6-004.09</v>
          </cell>
          <cell r="E456" t="str">
            <v>240 mg bis unter 300 mg1)</v>
          </cell>
          <cell r="F456">
            <v>3197.25</v>
          </cell>
        </row>
        <row r="457">
          <cell r="C457" t="str">
            <v>ZP37.11</v>
          </cell>
          <cell r="D457" t="str">
            <v>6-004.0a</v>
          </cell>
          <cell r="E457" t="str">
            <v>300 mg bis unter 360 mg1)</v>
          </cell>
          <cell r="F457">
            <v>3935.07</v>
          </cell>
        </row>
        <row r="458">
          <cell r="C458" t="str">
            <v>ZP37.12</v>
          </cell>
          <cell r="D458" t="str">
            <v>6-004.0b</v>
          </cell>
          <cell r="E458" t="str">
            <v>360 mg bis unter 420 mg1)</v>
          </cell>
          <cell r="F458">
            <v>4672.8999999999996</v>
          </cell>
        </row>
        <row r="459">
          <cell r="C459" t="str">
            <v>ZP37.13</v>
          </cell>
          <cell r="D459" t="str">
            <v>6-004.0c</v>
          </cell>
          <cell r="E459" t="str">
            <v>420 mg bis unter 480 mg1)</v>
          </cell>
          <cell r="F459">
            <v>5410.72</v>
          </cell>
        </row>
        <row r="460">
          <cell r="C460" t="str">
            <v>ZP37.14</v>
          </cell>
          <cell r="D460" t="str">
            <v>6-004.0d</v>
          </cell>
          <cell r="E460" t="str">
            <v>480 mg bis unter 540 mg1)</v>
          </cell>
          <cell r="F460">
            <v>6148.55</v>
          </cell>
        </row>
        <row r="461">
          <cell r="C461" t="str">
            <v>ZP37.15</v>
          </cell>
          <cell r="D461" t="str">
            <v>6-004.0e</v>
          </cell>
          <cell r="E461" t="str">
            <v>540 mg bis unter 600 mg1)</v>
          </cell>
          <cell r="F461">
            <v>6886.38</v>
          </cell>
        </row>
        <row r="462">
          <cell r="C462" t="str">
            <v>ZP37.16</v>
          </cell>
          <cell r="D462" t="str">
            <v>6-004.0f</v>
          </cell>
          <cell r="E462" t="str">
            <v>600 mg oder mehr1)</v>
          </cell>
          <cell r="F462">
            <v>7624.2</v>
          </cell>
        </row>
        <row r="463">
          <cell r="C463">
            <v>0</v>
          </cell>
          <cell r="D463">
            <v>0</v>
          </cell>
          <cell r="E463" t="str">
            <v>Transfusion von Vollblut, Erythrozytenkonzentrat und Thrombozyten-konzentrat: Erythrozytenkonzentrat</v>
          </cell>
          <cell r="F463">
            <v>0</v>
          </cell>
        </row>
        <row r="464">
          <cell r="C464" t="str">
            <v>ZP38.01</v>
          </cell>
          <cell r="D464" t="str">
            <v>8-800.c1</v>
          </cell>
          <cell r="E464" t="str">
            <v>6 TE bis unter 11 TE4)</v>
          </cell>
          <cell r="F464">
            <v>635.96</v>
          </cell>
        </row>
        <row r="465">
          <cell r="C465" t="str">
            <v>ZP38.02</v>
          </cell>
          <cell r="D465" t="str">
            <v>8-800.c2</v>
          </cell>
          <cell r="E465" t="str">
            <v>11 TE bis unter 16 TE4)</v>
          </cell>
          <cell r="F465">
            <v>1050.71</v>
          </cell>
        </row>
        <row r="466">
          <cell r="C466" t="str">
            <v>ZP38.03</v>
          </cell>
          <cell r="D466" t="str">
            <v>8-800.c3</v>
          </cell>
          <cell r="E466" t="str">
            <v>16 TE bis unter 24 TE</v>
          </cell>
          <cell r="F466">
            <v>1548.42</v>
          </cell>
        </row>
        <row r="467">
          <cell r="C467" t="str">
            <v>ZP38.04</v>
          </cell>
          <cell r="D467" t="str">
            <v>8-800.c4</v>
          </cell>
          <cell r="E467" t="str">
            <v>24 TE bis unter 32 TE</v>
          </cell>
          <cell r="F467">
            <v>2212.02</v>
          </cell>
        </row>
        <row r="468">
          <cell r="C468" t="str">
            <v>ZP38.05</v>
          </cell>
          <cell r="D468" t="str">
            <v>8-800.c5</v>
          </cell>
          <cell r="E468" t="str">
            <v>32 TE bis unter 40 TE</v>
          </cell>
          <cell r="F468">
            <v>2875.63</v>
          </cell>
        </row>
        <row r="469">
          <cell r="C469" t="str">
            <v>ZP38.06</v>
          </cell>
          <cell r="D469" t="str">
            <v>8-800.c6</v>
          </cell>
          <cell r="E469" t="str">
            <v>40 TE bis unter 48 TE</v>
          </cell>
          <cell r="F469">
            <v>3539.24</v>
          </cell>
        </row>
        <row r="470">
          <cell r="C470" t="str">
            <v>ZP38.07</v>
          </cell>
          <cell r="D470" t="str">
            <v>8-800.c7</v>
          </cell>
          <cell r="E470" t="str">
            <v>48 TE bis unter 56 TE</v>
          </cell>
          <cell r="F470">
            <v>4202.8500000000004</v>
          </cell>
        </row>
        <row r="471">
          <cell r="C471" t="str">
            <v>ZP38.08</v>
          </cell>
          <cell r="D471" t="str">
            <v>8-800.c8</v>
          </cell>
          <cell r="E471" t="str">
            <v>56 TE bis unter 64 TE</v>
          </cell>
          <cell r="F471">
            <v>4866.45</v>
          </cell>
        </row>
        <row r="472">
          <cell r="C472" t="str">
            <v>ZP38.09</v>
          </cell>
          <cell r="D472" t="str">
            <v>8-800.c9</v>
          </cell>
          <cell r="E472" t="str">
            <v>64 TE bis unter 72 TE</v>
          </cell>
          <cell r="F472">
            <v>5530.06</v>
          </cell>
        </row>
        <row r="473">
          <cell r="C473" t="str">
            <v>ZP38.10</v>
          </cell>
          <cell r="D473" t="str">
            <v>8-800.ca</v>
          </cell>
          <cell r="E473" t="str">
            <v>72 TE bis unter 80 TE</v>
          </cell>
          <cell r="F473">
            <v>6193.67</v>
          </cell>
        </row>
        <row r="474">
          <cell r="C474" t="str">
            <v>ZP38.11</v>
          </cell>
          <cell r="D474" t="str">
            <v>8-800.cb</v>
          </cell>
          <cell r="E474" t="str">
            <v>80 TE bis unter 88 TE</v>
          </cell>
          <cell r="F474">
            <v>6857.27</v>
          </cell>
        </row>
        <row r="475">
          <cell r="C475" t="str">
            <v>ZP38.12</v>
          </cell>
          <cell r="D475" t="str">
            <v>8-800.cc</v>
          </cell>
          <cell r="E475" t="str">
            <v>88 TE bis unter 104 TE</v>
          </cell>
          <cell r="F475">
            <v>7742.08</v>
          </cell>
        </row>
        <row r="476">
          <cell r="C476" t="str">
            <v>ZP38.13</v>
          </cell>
          <cell r="D476" t="str">
            <v>8-800.cd</v>
          </cell>
          <cell r="E476" t="str">
            <v>104 TE bis unter 120 TE</v>
          </cell>
          <cell r="F476">
            <v>9069.2999999999993</v>
          </cell>
        </row>
        <row r="477">
          <cell r="C477" t="str">
            <v>ZP38.14</v>
          </cell>
          <cell r="D477" t="str">
            <v>8-800.ce</v>
          </cell>
          <cell r="E477" t="str">
            <v>120 TE bis unter 136 TE</v>
          </cell>
          <cell r="F477">
            <v>10396.51</v>
          </cell>
        </row>
        <row r="478">
          <cell r="C478" t="str">
            <v>ZP38.15</v>
          </cell>
          <cell r="D478" t="str">
            <v>8-800.cf</v>
          </cell>
          <cell r="E478" t="str">
            <v>136 TE bis unter 152 TE</v>
          </cell>
          <cell r="F478">
            <v>11723.73</v>
          </cell>
        </row>
        <row r="479">
          <cell r="C479" t="str">
            <v>ZP38.16</v>
          </cell>
          <cell r="D479" t="str">
            <v>8-800.cg</v>
          </cell>
          <cell r="E479" t="str">
            <v>152 TE bis unter 168 TE</v>
          </cell>
          <cell r="F479">
            <v>13050.94</v>
          </cell>
        </row>
        <row r="480">
          <cell r="C480" t="str">
            <v>ZP38.17</v>
          </cell>
          <cell r="D480" t="str">
            <v>8-800.ch</v>
          </cell>
          <cell r="E480" t="str">
            <v>168 TE bis unter 184 TE</v>
          </cell>
          <cell r="F480">
            <v>14378.16</v>
          </cell>
        </row>
        <row r="481">
          <cell r="C481" t="str">
            <v>ZP38.18</v>
          </cell>
          <cell r="D481" t="str">
            <v>8-800.cj</v>
          </cell>
          <cell r="E481" t="str">
            <v>184 TE bis unter 200 TE</v>
          </cell>
          <cell r="F481">
            <v>15705.37</v>
          </cell>
        </row>
        <row r="482">
          <cell r="C482" t="str">
            <v>ZP38.19</v>
          </cell>
          <cell r="D482" t="str">
            <v>8-800.ck</v>
          </cell>
          <cell r="E482" t="str">
            <v>200 TE bis unter 216 TE</v>
          </cell>
          <cell r="F482">
            <v>17032.580000000002</v>
          </cell>
        </row>
        <row r="483">
          <cell r="C483" t="str">
            <v>ZP38.20</v>
          </cell>
          <cell r="D483" t="str">
            <v>8-800.cm</v>
          </cell>
          <cell r="E483" t="str">
            <v>216 TE bis unter 232 TE</v>
          </cell>
          <cell r="F483">
            <v>18359.8</v>
          </cell>
        </row>
        <row r="484">
          <cell r="C484" t="str">
            <v>ZP38.21</v>
          </cell>
          <cell r="D484" t="str">
            <v>8-800.cn</v>
          </cell>
          <cell r="E484" t="str">
            <v>232 TE bis unter 248 TE</v>
          </cell>
          <cell r="F484">
            <v>19687.009999999998</v>
          </cell>
        </row>
        <row r="485">
          <cell r="C485" t="str">
            <v>ZP38.22</v>
          </cell>
          <cell r="D485" t="str">
            <v>8-800.cp</v>
          </cell>
          <cell r="E485" t="str">
            <v>248 TE bis unter 264 TE</v>
          </cell>
          <cell r="F485">
            <v>21014.23</v>
          </cell>
        </row>
        <row r="486">
          <cell r="C486" t="str">
            <v>ZP38.23</v>
          </cell>
          <cell r="D486" t="str">
            <v>8-800.cq</v>
          </cell>
          <cell r="E486" t="str">
            <v>264 TE bis unter 280 TE</v>
          </cell>
          <cell r="F486">
            <v>22341.439999999999</v>
          </cell>
        </row>
        <row r="487">
          <cell r="C487" t="str">
            <v>ZP38.24</v>
          </cell>
          <cell r="D487" t="str">
            <v>8-800.cr</v>
          </cell>
          <cell r="E487" t="str">
            <v>280 TE oder mehr</v>
          </cell>
          <cell r="F487">
            <v>23668.66</v>
          </cell>
        </row>
        <row r="488">
          <cell r="C488">
            <v>0</v>
          </cell>
          <cell r="D488">
            <v>0</v>
          </cell>
          <cell r="E488" t="str">
            <v>Transfusion von Vollblut, Erythrozytenkonzentrat und Thrombozyten-konzentrat: Patientenbezogene Thrombozytenkonzentrate</v>
          </cell>
          <cell r="F488">
            <v>0</v>
          </cell>
        </row>
        <row r="489">
          <cell r="C489" t="str">
            <v>ZP39.01</v>
          </cell>
          <cell r="D489" t="str">
            <v>8-800.60</v>
          </cell>
          <cell r="E489" t="str">
            <v>1 patientenbezogenes Thrombozytenkonzentrat</v>
          </cell>
          <cell r="F489">
            <v>426</v>
          </cell>
        </row>
        <row r="490">
          <cell r="C490" t="str">
            <v>ZP39.02</v>
          </cell>
          <cell r="D490" t="str">
            <v>8-800.61</v>
          </cell>
          <cell r="E490" t="str">
            <v>2 patientenbezogene Thrombozytenkonzentrate</v>
          </cell>
          <cell r="F490">
            <v>851.99</v>
          </cell>
        </row>
        <row r="491">
          <cell r="C491" t="str">
            <v>ZP39.03</v>
          </cell>
          <cell r="D491" t="str">
            <v>8-800.62</v>
          </cell>
          <cell r="E491" t="str">
            <v>3 bis unter 5 patientenbezogene Thrombozytenkonzentrate</v>
          </cell>
          <cell r="F491">
            <v>1451.05</v>
          </cell>
        </row>
        <row r="492">
          <cell r="C492" t="str">
            <v>ZP39.04</v>
          </cell>
          <cell r="D492" t="str">
            <v>8-800.63</v>
          </cell>
          <cell r="E492" t="str">
            <v>5 bis unter 7 patientenbezogene Thrombozytenkonzentrate</v>
          </cell>
          <cell r="F492">
            <v>2342.98</v>
          </cell>
        </row>
        <row r="493">
          <cell r="C493" t="str">
            <v>ZP39.05</v>
          </cell>
          <cell r="D493" t="str">
            <v>8-800.64</v>
          </cell>
          <cell r="E493" t="str">
            <v>7 bis unter 9 patientenbezogene Thrombozytenkonzentrate</v>
          </cell>
          <cell r="F493">
            <v>3142.5</v>
          </cell>
        </row>
        <row r="494">
          <cell r="C494" t="str">
            <v>ZP39.06</v>
          </cell>
          <cell r="D494" t="str">
            <v>8-800.65</v>
          </cell>
          <cell r="E494" t="str">
            <v>9 bis unter 11 patientenbezogene Thrombozytenkonzentrate</v>
          </cell>
          <cell r="F494">
            <v>4021.7</v>
          </cell>
        </row>
        <row r="495">
          <cell r="C495" t="str">
            <v>ZP39.07</v>
          </cell>
          <cell r="D495" t="str">
            <v>8-800.66</v>
          </cell>
          <cell r="E495" t="str">
            <v>11 bis unter 13 patientenbezogene Thrombozytenkonzentrate</v>
          </cell>
          <cell r="F495">
            <v>4836.32</v>
          </cell>
        </row>
        <row r="496">
          <cell r="C496" t="str">
            <v>ZP39.08</v>
          </cell>
          <cell r="D496" t="str">
            <v>8-800.67</v>
          </cell>
          <cell r="E496" t="str">
            <v>13 bis unter 15 patientenbezogene Thrombozytenkonzentrate</v>
          </cell>
          <cell r="F496">
            <v>5725.9</v>
          </cell>
        </row>
        <row r="497">
          <cell r="C497" t="str">
            <v>ZP39.09</v>
          </cell>
          <cell r="D497" t="str">
            <v>8-800.68</v>
          </cell>
          <cell r="E497" t="str">
            <v>15 bis unter 17 patientenbezogene Thrombozytenkonzentrate</v>
          </cell>
          <cell r="F497">
            <v>6602.96</v>
          </cell>
        </row>
        <row r="498">
          <cell r="C498" t="str">
            <v>ZP39.10</v>
          </cell>
          <cell r="D498" t="str">
            <v>8-800.69</v>
          </cell>
          <cell r="E498" t="str">
            <v>17 bis unter 19 patientenbezogene Thrombozytenkonzentrate</v>
          </cell>
          <cell r="F498">
            <v>7454.95</v>
          </cell>
        </row>
        <row r="499">
          <cell r="C499" t="str">
            <v>ZP39.11</v>
          </cell>
          <cell r="D499" t="str">
            <v>8-800.6a</v>
          </cell>
          <cell r="E499" t="str">
            <v>19 bis unter 23 patientenbezogene Thrombozytenkonzentrate</v>
          </cell>
          <cell r="F499">
            <v>8519.94</v>
          </cell>
        </row>
        <row r="500">
          <cell r="C500" t="str">
            <v>ZP39.12</v>
          </cell>
          <cell r="D500" t="str">
            <v>8-800.6b</v>
          </cell>
          <cell r="E500" t="str">
            <v>23 bis unter 27 patientenbezogene Thrombozytenkonzentrate</v>
          </cell>
          <cell r="F500">
            <v>10223.93</v>
          </cell>
        </row>
        <row r="501">
          <cell r="C501" t="str">
            <v>ZP39.13</v>
          </cell>
          <cell r="D501" t="str">
            <v>8-800.6c</v>
          </cell>
          <cell r="E501" t="str">
            <v>27 bis unter 31 patientenbezogene Thrombozytenkonzentrate</v>
          </cell>
          <cell r="F501">
            <v>11927.92</v>
          </cell>
        </row>
        <row r="502">
          <cell r="C502" t="str">
            <v>ZP39.14</v>
          </cell>
          <cell r="D502" t="str">
            <v>8-800.6d</v>
          </cell>
          <cell r="E502" t="str">
            <v>31 bis unter 35 patientenbezogene Thrombozytenkonzentrate</v>
          </cell>
          <cell r="F502">
            <v>13631.91</v>
          </cell>
        </row>
        <row r="503">
          <cell r="C503" t="str">
            <v>ZP39.15</v>
          </cell>
          <cell r="D503" t="str">
            <v>8-800.6e</v>
          </cell>
          <cell r="E503" t="str">
            <v>35 bis unter 39 patientenbezogene Thrombozytenkonzentrate</v>
          </cell>
          <cell r="F503">
            <v>15335.9</v>
          </cell>
        </row>
        <row r="504">
          <cell r="C504" t="str">
            <v>ZP39.16</v>
          </cell>
          <cell r="D504" t="str">
            <v>8-800.6g</v>
          </cell>
          <cell r="E504" t="str">
            <v>39 bis unter 43 patientenbezogene Thrombozytenkonzentrate</v>
          </cell>
          <cell r="F504">
            <v>17039.89</v>
          </cell>
        </row>
        <row r="505">
          <cell r="C505" t="str">
            <v>ZP39.17</v>
          </cell>
          <cell r="D505" t="str">
            <v>8-800.6h</v>
          </cell>
          <cell r="E505" t="str">
            <v>43 bis unter 47 patientenbezogene Thrombozytenkonzentrate</v>
          </cell>
          <cell r="F505">
            <v>18743.88</v>
          </cell>
        </row>
        <row r="506">
          <cell r="C506" t="str">
            <v>ZP39.18</v>
          </cell>
          <cell r="D506" t="str">
            <v>8-800.6j</v>
          </cell>
          <cell r="E506" t="str">
            <v>47 bis unter 51 patientenbezogene Thrombozytenkonzentrate</v>
          </cell>
          <cell r="F506">
            <v>20447.87</v>
          </cell>
        </row>
        <row r="507">
          <cell r="C507" t="str">
            <v>ZP39.19</v>
          </cell>
          <cell r="D507" t="str">
            <v>8-800.6k</v>
          </cell>
          <cell r="E507" t="str">
            <v>51 bis unter 55 patientenbezogene Thrombozytenkonzentrate</v>
          </cell>
          <cell r="F507">
            <v>22151.85</v>
          </cell>
        </row>
        <row r="508">
          <cell r="C508" t="str">
            <v>ZP39.20</v>
          </cell>
          <cell r="D508" t="str">
            <v>8-800.6m</v>
          </cell>
          <cell r="E508" t="str">
            <v>55 bis unter 59 patientenbezogene Thrombozytenkonzentrate</v>
          </cell>
          <cell r="F508">
            <v>23855.84</v>
          </cell>
        </row>
        <row r="509">
          <cell r="C509" t="str">
            <v>ZP39.21</v>
          </cell>
          <cell r="D509" t="str">
            <v>8-800.6n</v>
          </cell>
          <cell r="E509" t="str">
            <v>59 bis unter 63 patientenbezogene Thrombozytenkonzentrate</v>
          </cell>
          <cell r="F509">
            <v>25559.83</v>
          </cell>
        </row>
        <row r="510">
          <cell r="C510" t="str">
            <v>ZP39.22</v>
          </cell>
          <cell r="D510" t="str">
            <v>8-800.6p</v>
          </cell>
          <cell r="E510" t="str">
            <v>63 bis unter 67 patientenbezogene Thrombozytenkonzentrate</v>
          </cell>
          <cell r="F510">
            <v>27263.82</v>
          </cell>
        </row>
        <row r="511">
          <cell r="C511" t="str">
            <v>ZP39.23</v>
          </cell>
          <cell r="D511" t="str">
            <v>8-800.6q</v>
          </cell>
          <cell r="E511" t="str">
            <v>67 bis unter 71 patientenbezogene Thrombozytenkonzentrate</v>
          </cell>
          <cell r="F511">
            <v>28967.81</v>
          </cell>
        </row>
        <row r="512">
          <cell r="C512" t="str">
            <v>ZP39.24</v>
          </cell>
          <cell r="D512">
            <v>0</v>
          </cell>
          <cell r="E512" t="str">
            <v>Siehe weitere Differenzierung ZP39.25 - ZP39.30</v>
          </cell>
          <cell r="F512">
            <v>0</v>
          </cell>
        </row>
        <row r="513">
          <cell r="C513" t="str">
            <v>ZP39.25</v>
          </cell>
          <cell r="D513" t="str">
            <v>8-800.6s</v>
          </cell>
          <cell r="E513" t="str">
            <v>71 bis unter 79 patientenbezogene Thrombozytenkonzentrate</v>
          </cell>
          <cell r="F513">
            <v>31097.8</v>
          </cell>
        </row>
        <row r="514">
          <cell r="C514" t="str">
            <v>ZP39.26</v>
          </cell>
          <cell r="D514" t="str">
            <v>8-800.6t</v>
          </cell>
          <cell r="E514" t="str">
            <v>79 bis unter 87 patientenbezogene Thrombozytenkonzentrate</v>
          </cell>
          <cell r="F514">
            <v>34505.769999999997</v>
          </cell>
        </row>
        <row r="515">
          <cell r="C515" t="str">
            <v>ZP39.27</v>
          </cell>
          <cell r="D515" t="str">
            <v>8-800.6u</v>
          </cell>
          <cell r="E515" t="str">
            <v>87 bis unter 95 patientenbezogene Thrombozytenkonzentrate</v>
          </cell>
          <cell r="F515">
            <v>37913.75</v>
          </cell>
        </row>
        <row r="516">
          <cell r="C516" t="str">
            <v>ZP39.28</v>
          </cell>
          <cell r="D516" t="str">
            <v>8-800.6v</v>
          </cell>
          <cell r="E516" t="str">
            <v>95 bis unter 103 patientenbezogene Thrombozytenkonzentrate</v>
          </cell>
          <cell r="F516">
            <v>41321.730000000003</v>
          </cell>
        </row>
        <row r="517">
          <cell r="C517" t="str">
            <v>ZP39.29</v>
          </cell>
          <cell r="D517" t="str">
            <v>8-800.6w</v>
          </cell>
          <cell r="E517" t="str">
            <v>103 bis unter 111 patientenbezogene Thrombozytenkonzentrate</v>
          </cell>
          <cell r="F517">
            <v>44729.71</v>
          </cell>
        </row>
        <row r="518">
          <cell r="C518" t="str">
            <v>ZP39.30</v>
          </cell>
          <cell r="D518" t="str">
            <v>8-800.6z</v>
          </cell>
          <cell r="E518" t="str">
            <v>111 oder mehr patientenbezogene Thrombozytenkonzentrate</v>
          </cell>
          <cell r="F518">
            <v>48137.68</v>
          </cell>
        </row>
        <row r="519">
          <cell r="C519">
            <v>0</v>
          </cell>
          <cell r="D519">
            <v>0</v>
          </cell>
          <cell r="E519" t="str">
            <v>Applikation von Medikamenten, Liste 2: Liposomales Amphotericin B, parenteral</v>
          </cell>
          <cell r="F519">
            <v>0</v>
          </cell>
        </row>
        <row r="520">
          <cell r="C520" t="str">
            <v>ZP41.01</v>
          </cell>
          <cell r="D520" t="str">
            <v>6-002.q0</v>
          </cell>
          <cell r="E520" t="str">
            <v>100 mg bis unter 175 mg4)</v>
          </cell>
          <cell r="F520">
            <v>234.38</v>
          </cell>
        </row>
        <row r="521">
          <cell r="C521" t="str">
            <v>ZP41.02</v>
          </cell>
          <cell r="D521" t="str">
            <v>6-002.q1</v>
          </cell>
          <cell r="E521" t="str">
            <v>175 mg bis unter 250 mg4)</v>
          </cell>
          <cell r="F521">
            <v>375</v>
          </cell>
        </row>
        <row r="522">
          <cell r="C522" t="str">
            <v>ZP41.03</v>
          </cell>
          <cell r="D522" t="str">
            <v>6-002.q2</v>
          </cell>
          <cell r="E522" t="str">
            <v>250 mg bis unter 350 mg</v>
          </cell>
          <cell r="F522">
            <v>531.25</v>
          </cell>
        </row>
        <row r="523">
          <cell r="C523" t="str">
            <v>ZP41.04</v>
          </cell>
          <cell r="D523" t="str">
            <v>6-002.q3</v>
          </cell>
          <cell r="E523" t="str">
            <v>350 mg bis unter 450 mg</v>
          </cell>
          <cell r="F523">
            <v>718.75</v>
          </cell>
        </row>
        <row r="524">
          <cell r="C524" t="str">
            <v>ZP41.05</v>
          </cell>
          <cell r="D524" t="str">
            <v>6-002.q4</v>
          </cell>
          <cell r="E524" t="str">
            <v>450 mg bis unter 550 mg</v>
          </cell>
          <cell r="F524">
            <v>906.25</v>
          </cell>
        </row>
        <row r="525">
          <cell r="C525" t="str">
            <v>ZP41.06</v>
          </cell>
          <cell r="D525" t="str">
            <v>6-002.q5</v>
          </cell>
          <cell r="E525" t="str">
            <v>550 mg bis unter 650 mg</v>
          </cell>
          <cell r="F525">
            <v>1093.75</v>
          </cell>
        </row>
        <row r="526">
          <cell r="C526" t="str">
            <v>ZP41.07</v>
          </cell>
          <cell r="D526" t="str">
            <v>6-002.q6</v>
          </cell>
          <cell r="E526" t="str">
            <v>650 mg bis unter 750 mg</v>
          </cell>
          <cell r="F526">
            <v>1281.25</v>
          </cell>
        </row>
        <row r="527">
          <cell r="C527" t="str">
            <v>ZP41.08</v>
          </cell>
          <cell r="D527" t="str">
            <v>6-002.q7</v>
          </cell>
          <cell r="E527" t="str">
            <v>750 mg bis unter 850 mg</v>
          </cell>
          <cell r="F527">
            <v>1468.75</v>
          </cell>
        </row>
        <row r="528">
          <cell r="C528" t="str">
            <v>ZP41.09</v>
          </cell>
          <cell r="D528" t="str">
            <v>6-002.q8</v>
          </cell>
          <cell r="E528" t="str">
            <v>850 mg bis unter 950 mg</v>
          </cell>
          <cell r="F528">
            <v>1656.25</v>
          </cell>
        </row>
        <row r="529">
          <cell r="C529" t="str">
            <v>ZP41.10</v>
          </cell>
          <cell r="D529" t="str">
            <v>6-002.q9</v>
          </cell>
          <cell r="E529" t="str">
            <v>950 mg bis unter 1.150 mg</v>
          </cell>
          <cell r="F529">
            <v>1906.25</v>
          </cell>
        </row>
        <row r="530">
          <cell r="C530" t="str">
            <v>ZP41.11</v>
          </cell>
          <cell r="D530" t="str">
            <v>6-002.qa</v>
          </cell>
          <cell r="E530" t="str">
            <v>1.150 mg bis unter 1.350 mg</v>
          </cell>
          <cell r="F530">
            <v>2281.25</v>
          </cell>
        </row>
        <row r="531">
          <cell r="C531" t="str">
            <v>ZP41.12</v>
          </cell>
          <cell r="D531" t="str">
            <v>6-002.qb</v>
          </cell>
          <cell r="E531" t="str">
            <v>1.350 mg bis unter 1.550 mg</v>
          </cell>
          <cell r="F531">
            <v>2656.25</v>
          </cell>
        </row>
        <row r="532">
          <cell r="C532" t="str">
            <v>ZP41.13</v>
          </cell>
          <cell r="D532" t="str">
            <v>6-002.qc</v>
          </cell>
          <cell r="E532" t="str">
            <v>1.550 mg bis unter 1.750 mg</v>
          </cell>
          <cell r="F532">
            <v>3031.25</v>
          </cell>
        </row>
        <row r="533">
          <cell r="C533" t="str">
            <v>ZP41.14</v>
          </cell>
          <cell r="D533" t="str">
            <v>6-002.qd</v>
          </cell>
          <cell r="E533" t="str">
            <v>1.750 mg bis unter 1.950 mg</v>
          </cell>
          <cell r="F533">
            <v>3406.25</v>
          </cell>
        </row>
        <row r="534">
          <cell r="C534" t="str">
            <v>ZP41.15</v>
          </cell>
          <cell r="D534" t="str">
            <v>6-002.qe</v>
          </cell>
          <cell r="E534" t="str">
            <v>1.950 mg bis unter 2.150 mg</v>
          </cell>
          <cell r="F534">
            <v>3781.25</v>
          </cell>
        </row>
        <row r="535">
          <cell r="C535" t="str">
            <v>ZP41.16</v>
          </cell>
          <cell r="D535" t="str">
            <v>6-002.qf</v>
          </cell>
          <cell r="E535" t="str">
            <v>2.150 mg bis unter 3.150 mg</v>
          </cell>
          <cell r="F535">
            <v>4656.25</v>
          </cell>
        </row>
        <row r="536">
          <cell r="C536" t="str">
            <v>ZP41.17</v>
          </cell>
          <cell r="D536" t="str">
            <v>6-002.qg</v>
          </cell>
          <cell r="E536" t="str">
            <v>3.150 mg bis unter 4.150 mg</v>
          </cell>
          <cell r="F536">
            <v>6531.25</v>
          </cell>
        </row>
        <row r="537">
          <cell r="C537" t="str">
            <v>ZP41.18</v>
          </cell>
          <cell r="D537" t="str">
            <v>6-002.qh</v>
          </cell>
          <cell r="E537" t="str">
            <v>4.150 mg bis unter 5.150 mg</v>
          </cell>
          <cell r="F537">
            <v>8406.25</v>
          </cell>
        </row>
        <row r="538">
          <cell r="C538" t="str">
            <v>ZP41.19</v>
          </cell>
          <cell r="D538" t="str">
            <v>6-002.qj</v>
          </cell>
          <cell r="E538" t="str">
            <v>5.150 mg bis unter 6.150 mg</v>
          </cell>
          <cell r="F538">
            <v>10281.25</v>
          </cell>
        </row>
        <row r="539">
          <cell r="C539" t="str">
            <v>ZP41.20</v>
          </cell>
          <cell r="D539" t="str">
            <v>6-002.qk</v>
          </cell>
          <cell r="E539" t="str">
            <v>6.150 mg bis unter 8.650 mg</v>
          </cell>
          <cell r="F539">
            <v>13093.75</v>
          </cell>
        </row>
        <row r="540">
          <cell r="C540" t="str">
            <v>ZP41.21</v>
          </cell>
          <cell r="D540" t="str">
            <v>6-002.qm</v>
          </cell>
          <cell r="E540" t="str">
            <v>8.650 mg bis unter 11.150 mg</v>
          </cell>
          <cell r="F540">
            <v>17781.25</v>
          </cell>
        </row>
        <row r="541">
          <cell r="C541" t="str">
            <v>ZP41.22</v>
          </cell>
          <cell r="D541" t="str">
            <v>6-002.qn</v>
          </cell>
          <cell r="E541" t="str">
            <v>11.150 mg bis unter 13.650 mg</v>
          </cell>
          <cell r="F541">
            <v>22468.75</v>
          </cell>
        </row>
        <row r="542">
          <cell r="C542" t="str">
            <v>ZP41.23</v>
          </cell>
          <cell r="D542" t="str">
            <v>6-002.qp</v>
          </cell>
          <cell r="E542" t="str">
            <v>13.650 mg bis unter 18.650 mg</v>
          </cell>
          <cell r="F542">
            <v>28718.75</v>
          </cell>
        </row>
        <row r="543">
          <cell r="C543" t="str">
            <v>ZP41.24</v>
          </cell>
          <cell r="D543" t="str">
            <v>6-002.qq</v>
          </cell>
          <cell r="E543" t="str">
            <v>18.650 mg bis unter 23.650 mg</v>
          </cell>
          <cell r="F543">
            <v>38093.75</v>
          </cell>
        </row>
        <row r="544">
          <cell r="C544" t="str">
            <v>ZP41.25</v>
          </cell>
          <cell r="D544" t="str">
            <v>6-002.qr</v>
          </cell>
          <cell r="E544" t="str">
            <v>23.650 mg bis unter 28.650 mg</v>
          </cell>
          <cell r="F544">
            <v>47468.75</v>
          </cell>
        </row>
        <row r="545">
          <cell r="C545" t="str">
            <v>ZP41.26</v>
          </cell>
          <cell r="D545" t="str">
            <v>6-002.qs</v>
          </cell>
          <cell r="E545" t="str">
            <v>28.650 mg bis unter 33.650 mg</v>
          </cell>
          <cell r="F545">
            <v>56843.75</v>
          </cell>
        </row>
        <row r="546">
          <cell r="C546" t="str">
            <v>ZP41.27</v>
          </cell>
          <cell r="D546" t="str">
            <v>6-002.qt</v>
          </cell>
          <cell r="E546" t="str">
            <v>33.650 mg bis unter 38.650 mg</v>
          </cell>
          <cell r="F546">
            <v>66218.75</v>
          </cell>
        </row>
        <row r="547">
          <cell r="C547" t="str">
            <v>ZP41.28</v>
          </cell>
          <cell r="D547" t="str">
            <v>6-002.qu</v>
          </cell>
          <cell r="E547" t="str">
            <v>38.650 mg bis unter 43.650 mg</v>
          </cell>
          <cell r="F547">
            <v>75593.75</v>
          </cell>
        </row>
        <row r="548">
          <cell r="C548" t="str">
            <v>ZP41.29</v>
          </cell>
          <cell r="D548" t="str">
            <v>6-002.qv</v>
          </cell>
          <cell r="E548" t="str">
            <v>43.650 mg oder mehr</v>
          </cell>
          <cell r="F548">
            <v>84968.75</v>
          </cell>
        </row>
        <row r="549">
          <cell r="C549">
            <v>0</v>
          </cell>
          <cell r="D549">
            <v>0</v>
          </cell>
          <cell r="E549" t="str">
            <v>Applikation von Medikamenten, Liste 2: Itraconazol, parenteral</v>
          </cell>
          <cell r="F549">
            <v>0</v>
          </cell>
        </row>
        <row r="550">
          <cell r="C550" t="str">
            <v>ZP44.01</v>
          </cell>
          <cell r="D550" t="str">
            <v>6-002.c0</v>
          </cell>
          <cell r="E550" t="str">
            <v>400 mg bis unter 800 mg3)</v>
          </cell>
          <cell r="F550">
            <v>182.29</v>
          </cell>
        </row>
        <row r="551">
          <cell r="C551" t="str">
            <v>ZP44.02</v>
          </cell>
          <cell r="D551" t="str">
            <v>6-002.c1</v>
          </cell>
          <cell r="E551" t="str">
            <v>800 mg bis unter 1.200 mg3)</v>
          </cell>
          <cell r="F551">
            <v>319.01</v>
          </cell>
        </row>
        <row r="552">
          <cell r="C552" t="str">
            <v>ZP44.03</v>
          </cell>
          <cell r="D552" t="str">
            <v>6-002.c2</v>
          </cell>
          <cell r="E552" t="str">
            <v>1.200 mg bis unter 1.600 mg</v>
          </cell>
          <cell r="F552">
            <v>455.73</v>
          </cell>
        </row>
        <row r="553">
          <cell r="C553" t="str">
            <v>ZP44.04</v>
          </cell>
          <cell r="D553" t="str">
            <v>6-002.c3</v>
          </cell>
          <cell r="E553" t="str">
            <v>1.600 mg bis unter 2.000 mg</v>
          </cell>
          <cell r="F553">
            <v>592.45000000000005</v>
          </cell>
        </row>
        <row r="554">
          <cell r="C554" t="str">
            <v>ZP44.05</v>
          </cell>
          <cell r="D554" t="str">
            <v>6-002.c4</v>
          </cell>
          <cell r="E554" t="str">
            <v>2.000 mg bis unter 2.400 mg</v>
          </cell>
          <cell r="F554">
            <v>729.17</v>
          </cell>
        </row>
        <row r="555">
          <cell r="C555" t="str">
            <v>ZP44.06</v>
          </cell>
          <cell r="D555" t="str">
            <v>6-002.c5</v>
          </cell>
          <cell r="E555" t="str">
            <v>2.400 mg bis unter 2.800 mg</v>
          </cell>
          <cell r="F555">
            <v>865.89</v>
          </cell>
        </row>
        <row r="556">
          <cell r="C556" t="str">
            <v>ZP44.07</v>
          </cell>
          <cell r="D556" t="str">
            <v>6-002.c6</v>
          </cell>
          <cell r="E556" t="str">
            <v>2.800 mg bis unter 3.200 mg</v>
          </cell>
          <cell r="F556">
            <v>1002.61</v>
          </cell>
        </row>
        <row r="557">
          <cell r="C557" t="str">
            <v>ZP44.08</v>
          </cell>
          <cell r="D557" t="str">
            <v>6-002.c7</v>
          </cell>
          <cell r="E557" t="str">
            <v>3.200 mg bis unter 3.600 mg</v>
          </cell>
          <cell r="F557">
            <v>1139.33</v>
          </cell>
        </row>
        <row r="558">
          <cell r="C558" t="str">
            <v>ZP44.09</v>
          </cell>
          <cell r="D558" t="str">
            <v>6-002.c8</v>
          </cell>
          <cell r="E558" t="str">
            <v>3.600 mg bis unter 4.000 mg</v>
          </cell>
          <cell r="F558">
            <v>1276.05</v>
          </cell>
        </row>
        <row r="559">
          <cell r="C559" t="str">
            <v>ZP44.10</v>
          </cell>
          <cell r="D559" t="str">
            <v>6-002.c9</v>
          </cell>
          <cell r="E559" t="str">
            <v>4.000 mg bis unter 4.800 mg</v>
          </cell>
          <cell r="F559">
            <v>1458.35</v>
          </cell>
        </row>
        <row r="560">
          <cell r="C560" t="str">
            <v>ZP44.11</v>
          </cell>
          <cell r="D560" t="str">
            <v>6-002.ca</v>
          </cell>
          <cell r="E560" t="str">
            <v>4.800 mg bis unter 5.600 mg</v>
          </cell>
          <cell r="F560">
            <v>1731.79</v>
          </cell>
        </row>
        <row r="561">
          <cell r="C561" t="str">
            <v>ZP44.12</v>
          </cell>
          <cell r="D561" t="str">
            <v>6-002.cb</v>
          </cell>
          <cell r="E561" t="str">
            <v>5.600 mg bis unter 6.400 mg</v>
          </cell>
          <cell r="F561">
            <v>2005.23</v>
          </cell>
        </row>
        <row r="562">
          <cell r="C562" t="str">
            <v>ZP44.13</v>
          </cell>
          <cell r="D562" t="str">
            <v>6-002.cc</v>
          </cell>
          <cell r="E562" t="str">
            <v>6.400 mg bis unter 7.200 mg</v>
          </cell>
          <cell r="F562">
            <v>2278.67</v>
          </cell>
        </row>
        <row r="563">
          <cell r="C563" t="str">
            <v>ZP44.14</v>
          </cell>
          <cell r="D563" t="str">
            <v>6-002.cd</v>
          </cell>
          <cell r="E563" t="str">
            <v>7.200 mg bis unter 8.000 mg</v>
          </cell>
          <cell r="F563">
            <v>2552.11</v>
          </cell>
        </row>
        <row r="564">
          <cell r="C564" t="str">
            <v>ZP44.15</v>
          </cell>
          <cell r="D564" t="str">
            <v>6-002.ce</v>
          </cell>
          <cell r="E564" t="str">
            <v>8.000 mg bis unter 8.800 mg</v>
          </cell>
          <cell r="F564">
            <v>2825.55</v>
          </cell>
        </row>
        <row r="565">
          <cell r="C565" t="str">
            <v>ZP44.16</v>
          </cell>
          <cell r="D565" t="str">
            <v>6-002.cg</v>
          </cell>
          <cell r="E565" t="str">
            <v>8.800 mg bis unter 10.400 mg</v>
          </cell>
          <cell r="F565">
            <v>3190.13</v>
          </cell>
        </row>
        <row r="566">
          <cell r="C566" t="str">
            <v>ZP44.17</v>
          </cell>
          <cell r="D566" t="str">
            <v>6-002.ch</v>
          </cell>
          <cell r="E566" t="str">
            <v>10.400 mg bis unter 12.000 mg</v>
          </cell>
          <cell r="F566">
            <v>3737.01</v>
          </cell>
        </row>
        <row r="567">
          <cell r="C567" t="str">
            <v>ZP44.18</v>
          </cell>
          <cell r="D567" t="str">
            <v>6-002.cj</v>
          </cell>
          <cell r="E567" t="str">
            <v>12.000 mg bis unter 13.600 mg</v>
          </cell>
          <cell r="F567">
            <v>4283.8900000000003</v>
          </cell>
        </row>
        <row r="568">
          <cell r="C568" t="str">
            <v>ZP44.19</v>
          </cell>
          <cell r="D568" t="str">
            <v>6-002.ck</v>
          </cell>
          <cell r="E568" t="str">
            <v>13.600 mg bis unter 16.800 mg</v>
          </cell>
          <cell r="F568">
            <v>5013.07</v>
          </cell>
        </row>
        <row r="569">
          <cell r="C569" t="str">
            <v>ZP44.20</v>
          </cell>
          <cell r="D569" t="str">
            <v>6-002.cm</v>
          </cell>
          <cell r="E569" t="str">
            <v>16.800 mg bis unter 20.000 mg</v>
          </cell>
          <cell r="F569">
            <v>6106.83</v>
          </cell>
        </row>
        <row r="570">
          <cell r="C570" t="str">
            <v>ZP44.21</v>
          </cell>
          <cell r="D570" t="str">
            <v>6-002.cn</v>
          </cell>
          <cell r="E570" t="str">
            <v>20.000 mg bis unter 23.200 mg</v>
          </cell>
          <cell r="F570">
            <v>7200.59</v>
          </cell>
        </row>
        <row r="571">
          <cell r="C571" t="str">
            <v>ZP44.22</v>
          </cell>
          <cell r="D571" t="str">
            <v>6-002.cp</v>
          </cell>
          <cell r="E571" t="str">
            <v>23.200 mg oder mehr</v>
          </cell>
          <cell r="F571">
            <v>8294.35</v>
          </cell>
        </row>
        <row r="572">
          <cell r="C572">
            <v>0</v>
          </cell>
          <cell r="D572">
            <v>0</v>
          </cell>
          <cell r="E572" t="str">
            <v>Applikation von Medikamenten, Liste 3: Anidulafungin, parenteral</v>
          </cell>
          <cell r="F572">
            <v>0</v>
          </cell>
        </row>
        <row r="573">
          <cell r="C573" t="str">
            <v>ZP46.01</v>
          </cell>
          <cell r="D573" t="str">
            <v>6-003.k0</v>
          </cell>
          <cell r="E573" t="str">
            <v>75 mg bis unter 125 mg4)</v>
          </cell>
          <cell r="F573">
            <v>315.44</v>
          </cell>
        </row>
        <row r="574">
          <cell r="C574" t="str">
            <v>ZP46.02</v>
          </cell>
          <cell r="D574" t="str">
            <v>6-003.k1</v>
          </cell>
          <cell r="E574" t="str">
            <v>125 mg bis unter 200 mg4)</v>
          </cell>
          <cell r="F574">
            <v>516.17999999999995</v>
          </cell>
        </row>
        <row r="575">
          <cell r="C575" t="str">
            <v>ZP46.03</v>
          </cell>
          <cell r="D575" t="str">
            <v>6-003.k2</v>
          </cell>
          <cell r="E575" t="str">
            <v>200 mg bis unter 300 mg</v>
          </cell>
          <cell r="F575">
            <v>688.24</v>
          </cell>
        </row>
        <row r="576">
          <cell r="C576" t="str">
            <v>ZP46.04</v>
          </cell>
          <cell r="D576" t="str">
            <v>6-003.k3</v>
          </cell>
          <cell r="E576" t="str">
            <v>300 mg bis unter 400 mg</v>
          </cell>
          <cell r="F576">
            <v>1032.3599999999999</v>
          </cell>
        </row>
        <row r="577">
          <cell r="C577" t="str">
            <v>ZP46.05</v>
          </cell>
          <cell r="D577" t="str">
            <v>6-003.k4</v>
          </cell>
          <cell r="E577" t="str">
            <v>400 mg bis unter 500 mg</v>
          </cell>
          <cell r="F577">
            <v>1376.48</v>
          </cell>
        </row>
        <row r="578">
          <cell r="C578" t="str">
            <v>ZP46.06</v>
          </cell>
          <cell r="D578" t="str">
            <v>6-003.k5</v>
          </cell>
          <cell r="E578" t="str">
            <v>500 mg bis unter 600 mg</v>
          </cell>
          <cell r="F578">
            <v>1720.6</v>
          </cell>
        </row>
        <row r="579">
          <cell r="C579" t="str">
            <v>ZP46.07</v>
          </cell>
          <cell r="D579" t="str">
            <v>6-003.k6</v>
          </cell>
          <cell r="E579" t="str">
            <v>600 mg bis unter 700 mg</v>
          </cell>
          <cell r="F579">
            <v>2064.7199999999998</v>
          </cell>
        </row>
        <row r="580">
          <cell r="C580" t="str">
            <v>ZP46.08</v>
          </cell>
          <cell r="D580" t="str">
            <v>6-003.k7</v>
          </cell>
          <cell r="E580" t="str">
            <v>700 mg bis unter 800 mg</v>
          </cell>
          <cell r="F580">
            <v>2408.84</v>
          </cell>
        </row>
        <row r="581">
          <cell r="C581" t="str">
            <v>ZP46.09</v>
          </cell>
          <cell r="D581" t="str">
            <v>6-003.k8</v>
          </cell>
          <cell r="E581" t="str">
            <v>800 mg bis unter 900 mg</v>
          </cell>
          <cell r="F581">
            <v>2752.96</v>
          </cell>
        </row>
        <row r="582">
          <cell r="C582" t="str">
            <v>ZP46.10</v>
          </cell>
          <cell r="D582" t="str">
            <v>6-003.k9</v>
          </cell>
          <cell r="E582" t="str">
            <v>900 mg bis unter 1.000 mg</v>
          </cell>
          <cell r="F582">
            <v>3097.08</v>
          </cell>
        </row>
        <row r="583">
          <cell r="C583" t="str">
            <v>ZP46.11</v>
          </cell>
          <cell r="D583" t="str">
            <v>6-003.ka</v>
          </cell>
          <cell r="E583" t="str">
            <v>1.000 mg bis unter 1.200 mg</v>
          </cell>
          <cell r="F583">
            <v>3606.13</v>
          </cell>
        </row>
        <row r="584">
          <cell r="C584" t="str">
            <v>ZP46.12</v>
          </cell>
          <cell r="D584" t="str">
            <v>6-003.kb</v>
          </cell>
          <cell r="E584" t="str">
            <v>1.200 mg bis unter 1.400 mg</v>
          </cell>
          <cell r="F584">
            <v>4265.45</v>
          </cell>
        </row>
        <row r="585">
          <cell r="C585" t="str">
            <v>ZP46.13</v>
          </cell>
          <cell r="D585" t="str">
            <v>6-003.kc</v>
          </cell>
          <cell r="E585" t="str">
            <v>1.400 mg bis unter 1.600 mg</v>
          </cell>
          <cell r="F585">
            <v>4986.8100000000004</v>
          </cell>
        </row>
        <row r="586">
          <cell r="C586" t="str">
            <v>ZP46.14</v>
          </cell>
          <cell r="D586" t="str">
            <v>6-003.kd</v>
          </cell>
          <cell r="E586" t="str">
            <v>1.600 mg bis unter 1.800 mg</v>
          </cell>
          <cell r="F586">
            <v>5627.72</v>
          </cell>
        </row>
        <row r="587">
          <cell r="C587" t="str">
            <v>ZP46.15</v>
          </cell>
          <cell r="D587" t="str">
            <v>6-003.ke</v>
          </cell>
          <cell r="E587" t="str">
            <v>1.800 mg bis unter 2.000 mg</v>
          </cell>
          <cell r="F587">
            <v>6339.85</v>
          </cell>
        </row>
        <row r="588">
          <cell r="C588" t="str">
            <v>ZP46.16</v>
          </cell>
          <cell r="D588" t="str">
            <v>6-003.kf</v>
          </cell>
          <cell r="E588" t="str">
            <v>2.000 mg bis unter 2.400 mg</v>
          </cell>
          <cell r="F588">
            <v>7341.23</v>
          </cell>
        </row>
        <row r="589">
          <cell r="C589" t="str">
            <v>ZP46.17</v>
          </cell>
          <cell r="D589" t="str">
            <v>6-003.kg</v>
          </cell>
          <cell r="E589" t="str">
            <v>2.400 mg bis unter 2.800 mg</v>
          </cell>
          <cell r="F589">
            <v>8696.2000000000007</v>
          </cell>
        </row>
        <row r="590">
          <cell r="C590" t="str">
            <v>ZP46.18</v>
          </cell>
          <cell r="D590" t="str">
            <v>6-003.kh</v>
          </cell>
          <cell r="E590" t="str">
            <v>2.800 mg bis unter 3.200 mg</v>
          </cell>
          <cell r="F590">
            <v>10094.19</v>
          </cell>
        </row>
        <row r="591">
          <cell r="C591" t="str">
            <v>ZP46.19</v>
          </cell>
          <cell r="D591" t="str">
            <v>6-003.kj</v>
          </cell>
          <cell r="E591" t="str">
            <v>3.200 mg bis unter 4.000 mg</v>
          </cell>
          <cell r="F591">
            <v>11929.49</v>
          </cell>
        </row>
        <row r="592">
          <cell r="C592" t="str">
            <v>ZP46.20</v>
          </cell>
          <cell r="D592" t="str">
            <v>6-003.kk</v>
          </cell>
          <cell r="E592" t="str">
            <v>4.000 mg bis unter 4.800 mg</v>
          </cell>
          <cell r="F592">
            <v>14606.35</v>
          </cell>
        </row>
        <row r="593">
          <cell r="C593" t="str">
            <v>ZP46.21</v>
          </cell>
          <cell r="D593" t="str">
            <v>6-003.km</v>
          </cell>
          <cell r="E593" t="str">
            <v>4.800 mg bis unter 5.600 mg</v>
          </cell>
          <cell r="F593">
            <v>17435.41</v>
          </cell>
        </row>
        <row r="594">
          <cell r="C594" t="str">
            <v>ZP46.22</v>
          </cell>
          <cell r="D594" t="str">
            <v>6-003.kn</v>
          </cell>
          <cell r="E594" t="str">
            <v>5.600 mg bis unter 6.400 mg</v>
          </cell>
          <cell r="F594">
            <v>20188.37</v>
          </cell>
        </row>
        <row r="595">
          <cell r="C595" t="str">
            <v>ZP46.23</v>
          </cell>
          <cell r="D595" t="str">
            <v>6-003.kp</v>
          </cell>
          <cell r="E595" t="str">
            <v>6.400 mg bis unter 8.000 mg</v>
          </cell>
          <cell r="F595">
            <v>23858.99</v>
          </cell>
        </row>
        <row r="596">
          <cell r="C596" t="str">
            <v>ZP46.24</v>
          </cell>
          <cell r="D596" t="str">
            <v>6-003.kq</v>
          </cell>
          <cell r="E596" t="str">
            <v>8.000 mg bis unter 9.600 mg</v>
          </cell>
          <cell r="F596">
            <v>29364.91</v>
          </cell>
        </row>
        <row r="597">
          <cell r="C597" t="str">
            <v>ZP46.25</v>
          </cell>
          <cell r="D597" t="str">
            <v>6-003.kr</v>
          </cell>
          <cell r="E597" t="str">
            <v>9.600 mg bis unter 11.200 mg</v>
          </cell>
          <cell r="F597">
            <v>34870.83</v>
          </cell>
        </row>
        <row r="598">
          <cell r="C598" t="str">
            <v>ZP46.26</v>
          </cell>
          <cell r="D598" t="str">
            <v>6-003.ks</v>
          </cell>
          <cell r="E598" t="str">
            <v>11.200 mg bis unter 12.800 mg</v>
          </cell>
          <cell r="F598">
            <v>40376.75</v>
          </cell>
        </row>
        <row r="599">
          <cell r="C599" t="str">
            <v>ZP46.27</v>
          </cell>
          <cell r="D599" t="str">
            <v>6-003.kt</v>
          </cell>
          <cell r="E599" t="str">
            <v>12.800 mg oder mehr</v>
          </cell>
          <cell r="F599">
            <v>45882.67</v>
          </cell>
        </row>
        <row r="600">
          <cell r="C600">
            <v>0</v>
          </cell>
          <cell r="D600">
            <v>0</v>
          </cell>
          <cell r="E600" t="str">
            <v>Applikation von Medikamenten, Liste 4: Panitumumab, parenteral</v>
          </cell>
          <cell r="F600">
            <v>0</v>
          </cell>
        </row>
        <row r="601">
          <cell r="C601" t="str">
            <v>ZP47.01</v>
          </cell>
          <cell r="D601" t="str">
            <v>6-004.70</v>
          </cell>
          <cell r="E601" t="str">
            <v>180 mg bis unter 300 mg</v>
          </cell>
          <cell r="F601">
            <v>1124.07</v>
          </cell>
        </row>
        <row r="602">
          <cell r="C602" t="str">
            <v>ZP47.02</v>
          </cell>
          <cell r="D602" t="str">
            <v>6-004.71</v>
          </cell>
          <cell r="E602" t="str">
            <v>300 mg bis unter 420 mg</v>
          </cell>
          <cell r="F602">
            <v>1737.2</v>
          </cell>
        </row>
        <row r="603">
          <cell r="C603" t="str">
            <v>ZP47.03</v>
          </cell>
          <cell r="D603" t="str">
            <v>6-004.72</v>
          </cell>
          <cell r="E603" t="str">
            <v>420 mg bis unter 540 mg</v>
          </cell>
          <cell r="F603">
            <v>2350.3200000000002</v>
          </cell>
        </row>
        <row r="604">
          <cell r="C604" t="str">
            <v>ZP47.04</v>
          </cell>
          <cell r="D604" t="str">
            <v>6-004.73</v>
          </cell>
          <cell r="E604" t="str">
            <v>540 mg bis unter 660 mg</v>
          </cell>
          <cell r="F604">
            <v>2936.57</v>
          </cell>
        </row>
        <row r="605">
          <cell r="C605" t="str">
            <v>ZP47.05</v>
          </cell>
          <cell r="D605" t="str">
            <v>6-004.74</v>
          </cell>
          <cell r="E605" t="str">
            <v>660 mg bis unter 780 mg</v>
          </cell>
          <cell r="F605">
            <v>3576.58</v>
          </cell>
        </row>
        <row r="606">
          <cell r="C606" t="str">
            <v>ZP47.06</v>
          </cell>
          <cell r="D606" t="str">
            <v>6-004.75</v>
          </cell>
          <cell r="E606" t="str">
            <v>780 mg bis unter 900 mg</v>
          </cell>
          <cell r="F606">
            <v>4189.71</v>
          </cell>
        </row>
        <row r="607">
          <cell r="C607" t="str">
            <v>ZP47.07</v>
          </cell>
          <cell r="D607" t="str">
            <v>6-004.76</v>
          </cell>
          <cell r="E607" t="str">
            <v>900 mg bis unter 1.020 mg</v>
          </cell>
          <cell r="F607">
            <v>4802.84</v>
          </cell>
        </row>
        <row r="608">
          <cell r="C608" t="str">
            <v>ZP47.08</v>
          </cell>
          <cell r="D608" t="str">
            <v>6-004.77</v>
          </cell>
          <cell r="E608" t="str">
            <v>1.020 mg bis unter 1.260 mg</v>
          </cell>
          <cell r="F608">
            <v>5620.34</v>
          </cell>
        </row>
        <row r="609">
          <cell r="C609" t="str">
            <v>ZP47.09</v>
          </cell>
          <cell r="D609" t="str">
            <v>6-004.78</v>
          </cell>
          <cell r="E609" t="str">
            <v>1.260 mg bis unter 1.500 mg</v>
          </cell>
          <cell r="F609">
            <v>6846.6</v>
          </cell>
        </row>
        <row r="610">
          <cell r="C610" t="str">
            <v>ZP47.10</v>
          </cell>
          <cell r="D610" t="str">
            <v>6-004.79</v>
          </cell>
          <cell r="E610" t="str">
            <v>1.500 mg bis unter 1.740 mg</v>
          </cell>
          <cell r="F610">
            <v>8072.85</v>
          </cell>
        </row>
        <row r="611">
          <cell r="C611" t="str">
            <v>ZP47.11</v>
          </cell>
          <cell r="D611" t="str">
            <v>6-004.7a</v>
          </cell>
          <cell r="E611" t="str">
            <v>1.740 mg bis unter 1.980 mg</v>
          </cell>
          <cell r="F611">
            <v>9299.11</v>
          </cell>
        </row>
        <row r="612">
          <cell r="C612" t="str">
            <v>ZP47.12</v>
          </cell>
          <cell r="D612" t="str">
            <v>6-004.7b</v>
          </cell>
          <cell r="E612" t="str">
            <v>1.980 mg bis unter 2.220 mg</v>
          </cell>
          <cell r="F612">
            <v>10525.36</v>
          </cell>
        </row>
        <row r="613">
          <cell r="C613" t="str">
            <v>ZP47.13</v>
          </cell>
          <cell r="D613" t="str">
            <v>6-004.7c</v>
          </cell>
          <cell r="E613" t="str">
            <v>2.220 mg bis unter 2.460 mg</v>
          </cell>
          <cell r="F613">
            <v>11751.62</v>
          </cell>
        </row>
        <row r="614">
          <cell r="C614" t="str">
            <v>ZP47.14</v>
          </cell>
          <cell r="D614" t="str">
            <v>6-004.7d</v>
          </cell>
          <cell r="E614" t="str">
            <v>2.460 mg oder mehr</v>
          </cell>
          <cell r="F614">
            <v>12977.88</v>
          </cell>
        </row>
        <row r="615">
          <cell r="C615">
            <v>0</v>
          </cell>
          <cell r="D615">
            <v>0</v>
          </cell>
          <cell r="E615" t="str">
            <v>Applikation von Medikamenten, Liste 4: Trabectedin, parenteral</v>
          </cell>
          <cell r="F615">
            <v>0</v>
          </cell>
        </row>
        <row r="616">
          <cell r="C616" t="str">
            <v>ZP48.01</v>
          </cell>
          <cell r="D616" t="str">
            <v>6-004.a0</v>
          </cell>
          <cell r="E616" t="str">
            <v>0,25 mg bis unter 0,50 mg4)</v>
          </cell>
          <cell r="F616">
            <v>823.57</v>
          </cell>
        </row>
        <row r="617">
          <cell r="C617" t="str">
            <v>ZP48.02</v>
          </cell>
          <cell r="D617" t="str">
            <v>6-004.a1</v>
          </cell>
          <cell r="E617" t="str">
            <v>0,50 mg bis unter 0,75 mg4)</v>
          </cell>
          <cell r="F617">
            <v>1441.25</v>
          </cell>
        </row>
        <row r="618">
          <cell r="C618" t="str">
            <v>ZP48.03</v>
          </cell>
          <cell r="D618" t="str">
            <v>6-004.a2</v>
          </cell>
          <cell r="E618" t="str">
            <v>0,75 mg bis unter 1,00 mg4)</v>
          </cell>
          <cell r="F618">
            <v>2058.9299999999998</v>
          </cell>
        </row>
        <row r="619">
          <cell r="C619" t="str">
            <v>ZP48.04</v>
          </cell>
          <cell r="D619" t="str">
            <v>6-004.a3</v>
          </cell>
          <cell r="E619" t="str">
            <v>1,00 mg bis unter 1,25 mg4)</v>
          </cell>
          <cell r="F619">
            <v>2676.6</v>
          </cell>
        </row>
        <row r="620">
          <cell r="C620" t="str">
            <v>ZP48.05</v>
          </cell>
          <cell r="D620" t="str">
            <v>6-004.a4</v>
          </cell>
          <cell r="E620" t="str">
            <v>1,25 mg bis unter 1,50 mg</v>
          </cell>
          <cell r="F620">
            <v>3088.39</v>
          </cell>
        </row>
        <row r="621">
          <cell r="C621" t="str">
            <v>ZP48.06</v>
          </cell>
          <cell r="D621" t="str">
            <v>6-004.a5</v>
          </cell>
          <cell r="E621" t="str">
            <v>1,50 mg bis unter 1,75 mg</v>
          </cell>
          <cell r="F621">
            <v>3706.07</v>
          </cell>
        </row>
        <row r="622">
          <cell r="C622" t="str">
            <v>ZP48.07</v>
          </cell>
          <cell r="D622" t="str">
            <v>6-004.a6</v>
          </cell>
          <cell r="E622" t="str">
            <v>1,75 mg bis unter 2,00 mg</v>
          </cell>
          <cell r="F622">
            <v>4323.75</v>
          </cell>
        </row>
        <row r="623">
          <cell r="C623" t="str">
            <v>ZP48.08</v>
          </cell>
          <cell r="D623" t="str">
            <v>6-004.a7</v>
          </cell>
          <cell r="E623" t="str">
            <v>2,00 mg bis unter 2,25 mg</v>
          </cell>
          <cell r="F623">
            <v>4941.42</v>
          </cell>
        </row>
        <row r="624">
          <cell r="C624" t="str">
            <v>ZP48.09</v>
          </cell>
          <cell r="D624" t="str">
            <v>6-004.a8</v>
          </cell>
          <cell r="E624" t="str">
            <v>2,25 mg bis unter 2,50 mg</v>
          </cell>
          <cell r="F624">
            <v>5559.1</v>
          </cell>
        </row>
        <row r="625">
          <cell r="C625" t="str">
            <v>ZP48.10</v>
          </cell>
          <cell r="D625" t="str">
            <v>6-004.a9</v>
          </cell>
          <cell r="E625" t="str">
            <v>2,50 mg bis unter 2,75 mg</v>
          </cell>
          <cell r="F625">
            <v>6176.78</v>
          </cell>
        </row>
        <row r="626">
          <cell r="C626" t="str">
            <v>ZP48.11</v>
          </cell>
          <cell r="D626" t="str">
            <v>6-004.aa</v>
          </cell>
          <cell r="E626" t="str">
            <v>2,75 mg bis unter 3,00 mg</v>
          </cell>
          <cell r="F626">
            <v>6794.46</v>
          </cell>
        </row>
        <row r="627">
          <cell r="C627" t="str">
            <v>ZP48.12</v>
          </cell>
          <cell r="D627" t="str">
            <v>6-004.ab</v>
          </cell>
          <cell r="E627" t="str">
            <v>3,00 mg bis unter 3,25 mg</v>
          </cell>
          <cell r="F627">
            <v>7412.14</v>
          </cell>
        </row>
        <row r="628">
          <cell r="C628" t="str">
            <v>ZP48.13</v>
          </cell>
          <cell r="D628" t="str">
            <v>6-004.ac</v>
          </cell>
          <cell r="E628" t="str">
            <v>3,25 mg bis unter 3,50 mg</v>
          </cell>
          <cell r="F628">
            <v>8029.81</v>
          </cell>
        </row>
        <row r="629">
          <cell r="C629" t="str">
            <v>ZP48.14</v>
          </cell>
          <cell r="D629" t="str">
            <v>6-004.ad</v>
          </cell>
          <cell r="E629" t="str">
            <v>3,50 mg bis unter 4,00 mg</v>
          </cell>
          <cell r="F629">
            <v>8647.49</v>
          </cell>
        </row>
        <row r="630">
          <cell r="C630" t="str">
            <v>ZP48.15</v>
          </cell>
          <cell r="D630" t="str">
            <v>6-004.ae</v>
          </cell>
          <cell r="E630" t="str">
            <v>4,00 mg bis unter 4,50 mg</v>
          </cell>
          <cell r="F630">
            <v>9882.85</v>
          </cell>
        </row>
        <row r="631">
          <cell r="C631" t="str">
            <v>ZP48.16</v>
          </cell>
          <cell r="D631" t="str">
            <v>6-004.af</v>
          </cell>
          <cell r="E631" t="str">
            <v>4,50 mg bis unter 5,00 mg</v>
          </cell>
          <cell r="F631">
            <v>11118.2</v>
          </cell>
        </row>
        <row r="632">
          <cell r="C632" t="str">
            <v>ZP48.17</v>
          </cell>
          <cell r="D632" t="str">
            <v>6-004.ag</v>
          </cell>
          <cell r="E632" t="str">
            <v>5,00 mg bis unter 5,50 mg</v>
          </cell>
          <cell r="F632">
            <v>12353.56</v>
          </cell>
        </row>
        <row r="633">
          <cell r="C633" t="str">
            <v>ZP48.18</v>
          </cell>
          <cell r="D633" t="str">
            <v>6-004.ah</v>
          </cell>
          <cell r="E633" t="str">
            <v>5,50 mg bis unter 6,00 mg</v>
          </cell>
          <cell r="F633">
            <v>13588.92</v>
          </cell>
        </row>
        <row r="634">
          <cell r="C634" t="str">
            <v>ZP48.19</v>
          </cell>
          <cell r="D634" t="str">
            <v>6-004.aj</v>
          </cell>
          <cell r="E634" t="str">
            <v>6,00 mg oder mehr</v>
          </cell>
          <cell r="F634">
            <v>14824.27</v>
          </cell>
        </row>
        <row r="635">
          <cell r="C635">
            <v>0</v>
          </cell>
          <cell r="D635">
            <v>0</v>
          </cell>
          <cell r="E635" t="str">
            <v>Applikation von Medikamenten, Liste 5: Azacytidin, parenteral</v>
          </cell>
          <cell r="F635">
            <v>0</v>
          </cell>
        </row>
        <row r="636">
          <cell r="C636" t="str">
            <v>ZP50.01</v>
          </cell>
          <cell r="D636" t="str">
            <v>6-005.00</v>
          </cell>
          <cell r="E636" t="str">
            <v>150 mg bis unter 225 mg</v>
          </cell>
          <cell r="F636">
            <v>740.14</v>
          </cell>
        </row>
        <row r="637">
          <cell r="C637" t="str">
            <v>ZP50.02</v>
          </cell>
          <cell r="D637" t="str">
            <v>6-005.01</v>
          </cell>
          <cell r="E637" t="str">
            <v>225 mg bis unter 300 mg</v>
          </cell>
          <cell r="F637">
            <v>1071.55</v>
          </cell>
        </row>
        <row r="638">
          <cell r="C638" t="str">
            <v>ZP50.03</v>
          </cell>
          <cell r="D638" t="str">
            <v>6-005.02</v>
          </cell>
          <cell r="E638" t="str">
            <v>300 mg bis unter 375 mg</v>
          </cell>
          <cell r="F638">
            <v>1393.02</v>
          </cell>
        </row>
        <row r="639">
          <cell r="C639" t="str">
            <v>ZP50.04</v>
          </cell>
          <cell r="D639" t="str">
            <v>6-005.03</v>
          </cell>
          <cell r="E639" t="str">
            <v>375 mg bis unter 450 mg</v>
          </cell>
          <cell r="F639">
            <v>1714.48</v>
          </cell>
        </row>
        <row r="640">
          <cell r="C640" t="str">
            <v>ZP50.05</v>
          </cell>
          <cell r="D640" t="str">
            <v>6-005.04</v>
          </cell>
          <cell r="E640" t="str">
            <v>450 mg bis unter 600 mg</v>
          </cell>
          <cell r="F640">
            <v>2143.1</v>
          </cell>
        </row>
        <row r="641">
          <cell r="C641" t="str">
            <v>ZP50.06</v>
          </cell>
          <cell r="D641" t="str">
            <v>6-005.05</v>
          </cell>
          <cell r="E641" t="str">
            <v>600 mg bis unter 750 mg</v>
          </cell>
          <cell r="F641">
            <v>2786.03</v>
          </cell>
        </row>
        <row r="642">
          <cell r="C642" t="str">
            <v>ZP50.07</v>
          </cell>
          <cell r="D642" t="str">
            <v>6-005.06</v>
          </cell>
          <cell r="E642" t="str">
            <v>750 mg bis unter 900 mg</v>
          </cell>
          <cell r="F642">
            <v>3428.96</v>
          </cell>
        </row>
        <row r="643">
          <cell r="C643" t="str">
            <v>ZP50.08</v>
          </cell>
          <cell r="D643" t="str">
            <v>6-005.07</v>
          </cell>
          <cell r="E643" t="str">
            <v>900 mg bis unter 1.200 mg</v>
          </cell>
          <cell r="F643">
            <v>4286.2</v>
          </cell>
        </row>
        <row r="644">
          <cell r="C644" t="str">
            <v>ZP50.09</v>
          </cell>
          <cell r="D644" t="str">
            <v>6-005.08</v>
          </cell>
          <cell r="E644" t="str">
            <v>1.200 mg bis unter 1.500 mg</v>
          </cell>
          <cell r="F644">
            <v>5572.06</v>
          </cell>
        </row>
        <row r="645">
          <cell r="C645" t="str">
            <v>ZP50.10</v>
          </cell>
          <cell r="D645" t="str">
            <v>6-005.09</v>
          </cell>
          <cell r="E645" t="str">
            <v>1.500 mg bis unter 1.800 mg</v>
          </cell>
          <cell r="F645">
            <v>6857.92</v>
          </cell>
        </row>
        <row r="646">
          <cell r="C646" t="str">
            <v>ZP50.11</v>
          </cell>
          <cell r="D646" t="str">
            <v>6-005.0a</v>
          </cell>
          <cell r="E646" t="str">
            <v>1.800 mg bis unter 2.100 mg</v>
          </cell>
          <cell r="F646">
            <v>8143.78</v>
          </cell>
        </row>
        <row r="647">
          <cell r="C647" t="str">
            <v>ZP50.12</v>
          </cell>
          <cell r="D647" t="str">
            <v>6-005.0b</v>
          </cell>
          <cell r="E647" t="str">
            <v>2.100 mg bis unter 2.400 mg</v>
          </cell>
          <cell r="F647">
            <v>9429.64</v>
          </cell>
        </row>
        <row r="648">
          <cell r="C648" t="str">
            <v>ZP50.13</v>
          </cell>
          <cell r="D648" t="str">
            <v>6-005.0c</v>
          </cell>
          <cell r="E648" t="str">
            <v>2.400 mg bis unter 2.700 mg</v>
          </cell>
          <cell r="F648">
            <v>10715.5</v>
          </cell>
        </row>
        <row r="649">
          <cell r="C649" t="str">
            <v>ZP50.14</v>
          </cell>
          <cell r="D649" t="str">
            <v>6-005.0d</v>
          </cell>
          <cell r="E649" t="str">
            <v>2.700 mg bis unter 3.000 mg</v>
          </cell>
          <cell r="F649">
            <v>12001.36</v>
          </cell>
        </row>
        <row r="650">
          <cell r="C650" t="str">
            <v>ZP50.15</v>
          </cell>
          <cell r="D650" t="str">
            <v>6-005.0e</v>
          </cell>
          <cell r="E650" t="str">
            <v>3.000 mg oder mehr</v>
          </cell>
          <cell r="F650">
            <v>13287.22</v>
          </cell>
        </row>
        <row r="651">
          <cell r="C651">
            <v>0</v>
          </cell>
          <cell r="D651">
            <v>0</v>
          </cell>
          <cell r="E651" t="str">
            <v>Applikation von Medikamenten, Liste 4: Micafungin, parenteral</v>
          </cell>
          <cell r="F651">
            <v>0</v>
          </cell>
        </row>
        <row r="652">
          <cell r="C652" t="str">
            <v>ZP51.01</v>
          </cell>
          <cell r="D652" t="str">
            <v>6-004.50</v>
          </cell>
          <cell r="E652" t="str">
            <v>75 mg bis unter 150 mg4)</v>
          </cell>
          <cell r="F652">
            <v>303.41000000000003</v>
          </cell>
        </row>
        <row r="653">
          <cell r="C653" t="str">
            <v>ZP51.02</v>
          </cell>
          <cell r="D653" t="str">
            <v>6-004.51</v>
          </cell>
          <cell r="E653" t="str">
            <v>150 mg bis unter 250 mg</v>
          </cell>
          <cell r="F653">
            <v>556.25</v>
          </cell>
        </row>
        <row r="654">
          <cell r="C654" t="str">
            <v>ZP51.03</v>
          </cell>
          <cell r="D654" t="str">
            <v>6-004.52</v>
          </cell>
          <cell r="E654" t="str">
            <v>250 mg bis unter 350 mg</v>
          </cell>
          <cell r="F654">
            <v>859.66</v>
          </cell>
        </row>
        <row r="655">
          <cell r="C655" t="str">
            <v>ZP51.04</v>
          </cell>
          <cell r="D655" t="str">
            <v>6-004.53</v>
          </cell>
          <cell r="E655" t="str">
            <v>350 mg bis unter 450 mg</v>
          </cell>
          <cell r="F655">
            <v>1163.07</v>
          </cell>
        </row>
        <row r="656">
          <cell r="C656" t="str">
            <v>ZP51.05</v>
          </cell>
          <cell r="D656" t="str">
            <v>6-004.54</v>
          </cell>
          <cell r="E656" t="str">
            <v>450 mg bis unter 550 mg</v>
          </cell>
          <cell r="F656">
            <v>1466.48</v>
          </cell>
        </row>
        <row r="657">
          <cell r="C657" t="str">
            <v>ZP51.06</v>
          </cell>
          <cell r="D657" t="str">
            <v>6-004.55</v>
          </cell>
          <cell r="E657" t="str">
            <v>550 mg bis unter 650 mg</v>
          </cell>
          <cell r="F657">
            <v>1769.89</v>
          </cell>
        </row>
        <row r="658">
          <cell r="C658" t="str">
            <v>ZP51.07</v>
          </cell>
          <cell r="D658" t="str">
            <v>6-004.56</v>
          </cell>
          <cell r="E658" t="str">
            <v>650 mg bis unter 750 mg</v>
          </cell>
          <cell r="F658">
            <v>2073.3000000000002</v>
          </cell>
        </row>
        <row r="659">
          <cell r="C659" t="str">
            <v>ZP51.08</v>
          </cell>
          <cell r="D659" t="str">
            <v>6-004.57</v>
          </cell>
          <cell r="E659" t="str">
            <v>750 mg bis unter 850 mg</v>
          </cell>
          <cell r="F659">
            <v>2376.71</v>
          </cell>
        </row>
        <row r="660">
          <cell r="C660" t="str">
            <v>ZP51.09</v>
          </cell>
          <cell r="D660" t="str">
            <v>6-004.58</v>
          </cell>
          <cell r="E660" t="str">
            <v>850 mg bis unter 950 mg</v>
          </cell>
          <cell r="F660">
            <v>2680.12</v>
          </cell>
        </row>
        <row r="661">
          <cell r="C661" t="str">
            <v>ZP51.10</v>
          </cell>
          <cell r="D661" t="str">
            <v>6-004.59</v>
          </cell>
          <cell r="E661" t="str">
            <v>950 mg bis unter 1.150 mg</v>
          </cell>
          <cell r="F661">
            <v>3084.67</v>
          </cell>
        </row>
        <row r="662">
          <cell r="C662" t="str">
            <v>ZP51.11</v>
          </cell>
          <cell r="D662" t="str">
            <v>6-004.5a</v>
          </cell>
          <cell r="E662" t="str">
            <v>1.150 mg bis unter 1.350 mg</v>
          </cell>
          <cell r="F662">
            <v>3691.49</v>
          </cell>
        </row>
        <row r="663">
          <cell r="C663" t="str">
            <v>ZP51.12</v>
          </cell>
          <cell r="D663" t="str">
            <v>6-004.5b</v>
          </cell>
          <cell r="E663" t="str">
            <v>1.350 mg bis unter 1.550 mg</v>
          </cell>
          <cell r="F663">
            <v>4298.3100000000004</v>
          </cell>
        </row>
        <row r="664">
          <cell r="C664" t="str">
            <v>ZP51.13</v>
          </cell>
          <cell r="D664" t="str">
            <v>6-004.5c</v>
          </cell>
          <cell r="E664" t="str">
            <v>1.550 mg bis unter 1.950 mg</v>
          </cell>
          <cell r="F664">
            <v>5107.3999999999996</v>
          </cell>
        </row>
        <row r="665">
          <cell r="C665" t="str">
            <v>ZP51.14</v>
          </cell>
          <cell r="D665" t="str">
            <v>6-004.5d</v>
          </cell>
          <cell r="E665" t="str">
            <v>1.950 mg bis unter 2.350 mg</v>
          </cell>
          <cell r="F665">
            <v>6321.04</v>
          </cell>
        </row>
        <row r="666">
          <cell r="C666" t="str">
            <v>ZP51.15</v>
          </cell>
          <cell r="D666" t="str">
            <v>6-004.5e</v>
          </cell>
          <cell r="E666" t="str">
            <v>2.350 mg bis unter 2.750 mg</v>
          </cell>
          <cell r="F666">
            <v>7534.68</v>
          </cell>
        </row>
        <row r="667">
          <cell r="C667" t="str">
            <v>ZP51.16</v>
          </cell>
          <cell r="D667" t="str">
            <v>6-004.5f</v>
          </cell>
          <cell r="E667" t="str">
            <v>2.750 mg bis unter 3.150 mg</v>
          </cell>
          <cell r="F667">
            <v>8748.32</v>
          </cell>
        </row>
        <row r="668">
          <cell r="C668" t="str">
            <v>ZP51.17</v>
          </cell>
          <cell r="D668" t="str">
            <v>6-004.5g</v>
          </cell>
          <cell r="E668" t="str">
            <v>3.150 mg bis unter 3.950 mg</v>
          </cell>
          <cell r="F668">
            <v>10366.51</v>
          </cell>
        </row>
        <row r="669">
          <cell r="C669" t="str">
            <v>ZP51.18</v>
          </cell>
          <cell r="D669" t="str">
            <v>6-004.5h</v>
          </cell>
          <cell r="E669" t="str">
            <v>3.950 mg bis unter 4.750 mg</v>
          </cell>
          <cell r="F669">
            <v>12793.79</v>
          </cell>
        </row>
        <row r="670">
          <cell r="C670" t="str">
            <v>ZP51.19</v>
          </cell>
          <cell r="D670" t="str">
            <v>6-004.5j</v>
          </cell>
          <cell r="E670" t="str">
            <v>4.750 mg bis unter 5.550 mg</v>
          </cell>
          <cell r="F670">
            <v>15221.07</v>
          </cell>
        </row>
        <row r="671">
          <cell r="C671" t="str">
            <v>ZP51.20</v>
          </cell>
          <cell r="D671" t="str">
            <v>6-004.5k</v>
          </cell>
          <cell r="E671" t="str">
            <v>5.550 mg bis unter 6.350 mg</v>
          </cell>
          <cell r="F671">
            <v>17648.349999999999</v>
          </cell>
        </row>
        <row r="672">
          <cell r="C672" t="str">
            <v>ZP51.21</v>
          </cell>
          <cell r="D672" t="str">
            <v>6-004.5m</v>
          </cell>
          <cell r="E672" t="str">
            <v>6.350 mg bis unter 7.950 mg</v>
          </cell>
          <cell r="F672">
            <v>20884.72</v>
          </cell>
        </row>
        <row r="673">
          <cell r="C673" t="str">
            <v>ZP51.22</v>
          </cell>
          <cell r="D673" t="str">
            <v>6-004.5n</v>
          </cell>
          <cell r="E673" t="str">
            <v>7.950 mg bis unter 9.550 mg</v>
          </cell>
          <cell r="F673">
            <v>25739.279999999999</v>
          </cell>
        </row>
        <row r="674">
          <cell r="C674" t="str">
            <v>ZP51.23</v>
          </cell>
          <cell r="D674" t="str">
            <v>6-004.5p</v>
          </cell>
          <cell r="E674" t="str">
            <v>9.550 mg bis unter 11.150 mg</v>
          </cell>
          <cell r="F674">
            <v>30593.84</v>
          </cell>
        </row>
        <row r="675">
          <cell r="C675" t="str">
            <v>ZP51.24</v>
          </cell>
          <cell r="D675" t="str">
            <v>6-004.5q</v>
          </cell>
          <cell r="E675" t="str">
            <v>11.150 mg bis unter 12.750 mg</v>
          </cell>
          <cell r="F675">
            <v>35448.400000000001</v>
          </cell>
        </row>
        <row r="676">
          <cell r="C676" t="str">
            <v>ZP51.25</v>
          </cell>
          <cell r="D676" t="str">
            <v>6-004.5r</v>
          </cell>
          <cell r="E676" t="str">
            <v>12.750 mg bis unter 14.350 mg</v>
          </cell>
          <cell r="F676">
            <v>40302.959999999999</v>
          </cell>
        </row>
        <row r="677">
          <cell r="C677" t="str">
            <v>ZP51.26</v>
          </cell>
          <cell r="D677" t="str">
            <v>6-004.5s</v>
          </cell>
          <cell r="E677" t="str">
            <v>14.350 mg bis unter 15.950 mg</v>
          </cell>
          <cell r="F677">
            <v>45157.52</v>
          </cell>
        </row>
        <row r="678">
          <cell r="C678" t="str">
            <v>ZP51.27</v>
          </cell>
          <cell r="D678" t="str">
            <v>6-004.5t</v>
          </cell>
          <cell r="E678" t="str">
            <v>15.950 mg bis unter 17.550 mg</v>
          </cell>
          <cell r="F678">
            <v>50012.08</v>
          </cell>
        </row>
        <row r="679">
          <cell r="C679" t="str">
            <v>ZP51.28</v>
          </cell>
          <cell r="D679" t="str">
            <v>6-004.5u</v>
          </cell>
          <cell r="E679" t="str">
            <v>17.550 mg oder mehr</v>
          </cell>
          <cell r="F679">
            <v>54866.64</v>
          </cell>
        </row>
        <row r="680">
          <cell r="C680">
            <v>0</v>
          </cell>
          <cell r="D680">
            <v>0</v>
          </cell>
          <cell r="E680" t="str">
            <v>Applikation von Medikamenten, Liste 2: Topotecan, parenteral</v>
          </cell>
          <cell r="F680">
            <v>0</v>
          </cell>
        </row>
        <row r="681">
          <cell r="C681" t="str">
            <v>ZP53.01</v>
          </cell>
          <cell r="D681" t="str">
            <v>6-002.4c</v>
          </cell>
          <cell r="E681" t="str">
            <v>30,0 mg bis unter 40,0 mg</v>
          </cell>
          <cell r="F681">
            <v>85.42</v>
          </cell>
        </row>
        <row r="682">
          <cell r="C682" t="str">
            <v>ZP53.02</v>
          </cell>
          <cell r="D682" t="str">
            <v>6-002.4d</v>
          </cell>
          <cell r="E682" t="str">
            <v>40,0 mg bis unter 50,0 mg</v>
          </cell>
          <cell r="F682">
            <v>111.05</v>
          </cell>
        </row>
        <row r="683">
          <cell r="C683" t="str">
            <v>ZP53.03</v>
          </cell>
          <cell r="D683" t="str">
            <v>6-002.4e</v>
          </cell>
          <cell r="E683" t="str">
            <v>50,0 mg bis unter 60,0 mg</v>
          </cell>
          <cell r="F683">
            <v>136.66999999999999</v>
          </cell>
        </row>
        <row r="684">
          <cell r="C684" t="str">
            <v>ZP53.04</v>
          </cell>
          <cell r="D684" t="str">
            <v>6-002.4f</v>
          </cell>
          <cell r="E684" t="str">
            <v>60,0 mg bis unter 70,0 mg</v>
          </cell>
          <cell r="F684">
            <v>162.30000000000001</v>
          </cell>
        </row>
        <row r="685">
          <cell r="C685" t="str">
            <v>ZP53.05</v>
          </cell>
          <cell r="D685" t="str">
            <v>6-002.4g</v>
          </cell>
          <cell r="E685" t="str">
            <v>70,0 mg oder mehr</v>
          </cell>
          <cell r="F685">
            <v>187.92</v>
          </cell>
        </row>
        <row r="686">
          <cell r="C686">
            <v>0</v>
          </cell>
          <cell r="D686">
            <v>0</v>
          </cell>
          <cell r="E686" t="str">
            <v>Applikation von Medikamenten, Liste 5: Vinflunin, parenteral</v>
          </cell>
          <cell r="F686">
            <v>0</v>
          </cell>
        </row>
        <row r="687">
          <cell r="C687" t="str">
            <v>ZP54.01</v>
          </cell>
          <cell r="D687" t="str">
            <v>6-005.b0</v>
          </cell>
          <cell r="E687" t="str">
            <v>100 mg bis unter 200 mg</v>
          </cell>
          <cell r="F687">
            <v>765.51</v>
          </cell>
        </row>
        <row r="688">
          <cell r="C688" t="str">
            <v>ZP54.02</v>
          </cell>
          <cell r="D688" t="str">
            <v>6-005.b1</v>
          </cell>
          <cell r="E688" t="str">
            <v>200 mg bis unter 300 mg</v>
          </cell>
          <cell r="F688">
            <v>1339.64</v>
          </cell>
        </row>
        <row r="689">
          <cell r="C689" t="str">
            <v>ZP54.03</v>
          </cell>
          <cell r="D689" t="str">
            <v>6-005.b2</v>
          </cell>
          <cell r="E689" t="str">
            <v>300 mg bis unter 400 mg</v>
          </cell>
          <cell r="F689">
            <v>1913.77</v>
          </cell>
        </row>
        <row r="690">
          <cell r="C690" t="str">
            <v>ZP54.04</v>
          </cell>
          <cell r="D690" t="str">
            <v>6-005.b3</v>
          </cell>
          <cell r="E690" t="str">
            <v>400 mg bis unter 500 mg</v>
          </cell>
          <cell r="F690">
            <v>2487.9</v>
          </cell>
        </row>
        <row r="691">
          <cell r="C691" t="str">
            <v>ZP54.05</v>
          </cell>
          <cell r="D691" t="str">
            <v>6-005.b4</v>
          </cell>
          <cell r="E691" t="str">
            <v>500 mg bis unter 600 mg</v>
          </cell>
          <cell r="F691">
            <v>3062.03</v>
          </cell>
        </row>
        <row r="692">
          <cell r="C692" t="str">
            <v>ZP54.06</v>
          </cell>
          <cell r="D692" t="str">
            <v>6-005.b5</v>
          </cell>
          <cell r="E692" t="str">
            <v>600 mg bis unter 700 mg</v>
          </cell>
          <cell r="F692">
            <v>3583.83</v>
          </cell>
        </row>
        <row r="693">
          <cell r="C693" t="str">
            <v>ZP54.07</v>
          </cell>
          <cell r="D693" t="str">
            <v>6-005.b6</v>
          </cell>
          <cell r="E693" t="str">
            <v>700 mg bis unter 800 mg</v>
          </cell>
          <cell r="F693">
            <v>4210.29</v>
          </cell>
        </row>
        <row r="694">
          <cell r="C694" t="str">
            <v>ZP54.08</v>
          </cell>
          <cell r="D694" t="str">
            <v>6-005.b7</v>
          </cell>
          <cell r="E694" t="str">
            <v>800 mg bis unter 900 mg</v>
          </cell>
          <cell r="F694">
            <v>4784.42</v>
          </cell>
        </row>
        <row r="695">
          <cell r="C695" t="str">
            <v>ZP54.09</v>
          </cell>
          <cell r="D695" t="str">
            <v>6-005.b8</v>
          </cell>
          <cell r="E695" t="str">
            <v>900 mg bis unter 1.000 mg</v>
          </cell>
          <cell r="F695">
            <v>5358.55</v>
          </cell>
        </row>
        <row r="696">
          <cell r="C696" t="str">
            <v>ZP54.10</v>
          </cell>
          <cell r="D696" t="str">
            <v>6-005.b9</v>
          </cell>
          <cell r="E696" t="str">
            <v>1.000 mg bis unter 1.200 mg</v>
          </cell>
          <cell r="F696">
            <v>6124.05</v>
          </cell>
        </row>
        <row r="697">
          <cell r="C697" t="str">
            <v>ZP54.11</v>
          </cell>
          <cell r="D697" t="str">
            <v>6-005.ba</v>
          </cell>
          <cell r="E697" t="str">
            <v>1.200 mg bis unter 1.400 mg</v>
          </cell>
          <cell r="F697">
            <v>7272.31</v>
          </cell>
        </row>
        <row r="698">
          <cell r="C698" t="str">
            <v>ZP54.12</v>
          </cell>
          <cell r="D698" t="str">
            <v>6-005.bb</v>
          </cell>
          <cell r="E698" t="str">
            <v>1.400 mg bis unter 1.600 mg</v>
          </cell>
          <cell r="F698">
            <v>8420.57</v>
          </cell>
        </row>
        <row r="699">
          <cell r="C699" t="str">
            <v>ZP54.13</v>
          </cell>
          <cell r="D699" t="str">
            <v>6-005.bc</v>
          </cell>
          <cell r="E699" t="str">
            <v>1.600 mg bis unter 1.800 mg</v>
          </cell>
          <cell r="F699">
            <v>9568.83</v>
          </cell>
        </row>
        <row r="700">
          <cell r="C700" t="str">
            <v>ZP54.14</v>
          </cell>
          <cell r="D700" t="str">
            <v>6-005.bd</v>
          </cell>
          <cell r="E700" t="str">
            <v>1.800 mg bis unter 2.000 mg</v>
          </cell>
          <cell r="F700">
            <v>10717.09</v>
          </cell>
        </row>
        <row r="701">
          <cell r="C701" t="str">
            <v>ZP54.15</v>
          </cell>
          <cell r="D701" t="str">
            <v>6-005.be</v>
          </cell>
          <cell r="E701" t="str">
            <v>2.000 mg bis unter 2.200 mg</v>
          </cell>
          <cell r="F701">
            <v>11865.35</v>
          </cell>
        </row>
        <row r="702">
          <cell r="C702" t="str">
            <v>ZP54.16</v>
          </cell>
          <cell r="D702" t="str">
            <v>6-005.bf</v>
          </cell>
          <cell r="E702" t="str">
            <v>2.200 mg bis unter 2.400 mg</v>
          </cell>
          <cell r="F702">
            <v>13013.61</v>
          </cell>
        </row>
        <row r="703">
          <cell r="C703" t="str">
            <v>ZP54.17</v>
          </cell>
          <cell r="D703" t="str">
            <v>6-005.bg</v>
          </cell>
          <cell r="E703" t="str">
            <v>2.400 mg bis unter 2.600 mg</v>
          </cell>
          <cell r="F703">
            <v>14161.87</v>
          </cell>
        </row>
        <row r="704">
          <cell r="C704" t="str">
            <v>ZP54.18</v>
          </cell>
          <cell r="D704" t="str">
            <v>6-005.bh</v>
          </cell>
          <cell r="E704" t="str">
            <v>2.600 mg bis unter 2.800 mg</v>
          </cell>
          <cell r="F704">
            <v>15310.13</v>
          </cell>
        </row>
        <row r="705">
          <cell r="C705" t="str">
            <v>ZP54.19</v>
          </cell>
          <cell r="D705" t="str">
            <v>6-005.bj</v>
          </cell>
          <cell r="E705" t="str">
            <v>2.800 mg oder mehr</v>
          </cell>
          <cell r="F705">
            <v>16458.39</v>
          </cell>
        </row>
        <row r="706">
          <cell r="C706">
            <v>0</v>
          </cell>
          <cell r="D706">
            <v>0</v>
          </cell>
          <cell r="E706" t="str">
            <v>Applikation von Medikamenten, Liste 3: Clofarabin, parenteral</v>
          </cell>
          <cell r="F706">
            <v>0</v>
          </cell>
        </row>
        <row r="707">
          <cell r="C707" t="str">
            <v>ZP55.01</v>
          </cell>
          <cell r="D707" t="str">
            <v>6-003.j0</v>
          </cell>
          <cell r="E707" t="str">
            <v>10 mg bis unter 20 mg2)</v>
          </cell>
          <cell r="F707">
            <v>1308.92</v>
          </cell>
        </row>
        <row r="708">
          <cell r="C708" t="str">
            <v>ZP55.02</v>
          </cell>
          <cell r="D708" t="str">
            <v>6-003.j1</v>
          </cell>
          <cell r="E708" t="str">
            <v>20 mg bis unter 30 mg</v>
          </cell>
          <cell r="F708">
            <v>2290.61</v>
          </cell>
        </row>
        <row r="709">
          <cell r="C709" t="str">
            <v>ZP55.03</v>
          </cell>
          <cell r="D709" t="str">
            <v>6-003.j2</v>
          </cell>
          <cell r="E709" t="str">
            <v>30 mg bis unter 40 mg</v>
          </cell>
          <cell r="F709">
            <v>3272.3</v>
          </cell>
        </row>
        <row r="710">
          <cell r="C710" t="str">
            <v>ZP55.04</v>
          </cell>
          <cell r="D710" t="str">
            <v>6-003.j3</v>
          </cell>
          <cell r="E710" t="str">
            <v>40 mg bis unter 50 mg</v>
          </cell>
          <cell r="F710">
            <v>4253.99</v>
          </cell>
        </row>
        <row r="711">
          <cell r="C711" t="str">
            <v>ZP55.05</v>
          </cell>
          <cell r="D711" t="str">
            <v>6-003.j4</v>
          </cell>
          <cell r="E711" t="str">
            <v>50 mg bis unter 60 mg</v>
          </cell>
          <cell r="F711">
            <v>5235.6899999999996</v>
          </cell>
        </row>
        <row r="712">
          <cell r="C712" t="str">
            <v>ZP55.06</v>
          </cell>
          <cell r="D712" t="str">
            <v>6-003.j5</v>
          </cell>
          <cell r="E712" t="str">
            <v>60 mg bis unter 70 mg</v>
          </cell>
          <cell r="F712">
            <v>6217.38</v>
          </cell>
        </row>
        <row r="713">
          <cell r="C713" t="str">
            <v>ZP55.07</v>
          </cell>
          <cell r="D713" t="str">
            <v>6-003.j6</v>
          </cell>
          <cell r="E713" t="str">
            <v>70 mg bis unter 80 mg</v>
          </cell>
          <cell r="F713">
            <v>7199.07</v>
          </cell>
        </row>
        <row r="714">
          <cell r="C714" t="str">
            <v>ZP55.08</v>
          </cell>
          <cell r="D714" t="str">
            <v>6-003.j7</v>
          </cell>
          <cell r="E714" t="str">
            <v>80 mg bis unter 100 mg</v>
          </cell>
          <cell r="F714">
            <v>8507.99</v>
          </cell>
        </row>
        <row r="715">
          <cell r="C715" t="str">
            <v>ZP55.09</v>
          </cell>
          <cell r="D715" t="str">
            <v>6-003.j8</v>
          </cell>
          <cell r="E715" t="str">
            <v>100 mg bis unter 120 mg</v>
          </cell>
          <cell r="F715">
            <v>10471.370000000001</v>
          </cell>
        </row>
        <row r="716">
          <cell r="C716" t="str">
            <v>ZP55.10</v>
          </cell>
          <cell r="D716" t="str">
            <v>6-003.j9</v>
          </cell>
          <cell r="E716" t="str">
            <v>120 mg bis unter 140 mg</v>
          </cell>
          <cell r="F716">
            <v>12434.75</v>
          </cell>
        </row>
        <row r="717">
          <cell r="C717" t="str">
            <v>ZP55.11</v>
          </cell>
          <cell r="D717" t="str">
            <v>6-003.ja</v>
          </cell>
          <cell r="E717" t="str">
            <v>140 mg bis unter 160 mg</v>
          </cell>
          <cell r="F717">
            <v>14398.13</v>
          </cell>
        </row>
        <row r="718">
          <cell r="C718" t="str">
            <v>ZP55.12</v>
          </cell>
          <cell r="D718" t="str">
            <v>6-003.jb</v>
          </cell>
          <cell r="E718" t="str">
            <v>160 mg bis unter 180 mg</v>
          </cell>
          <cell r="F718">
            <v>16361.52</v>
          </cell>
        </row>
        <row r="719">
          <cell r="C719" t="str">
            <v>ZP55.13</v>
          </cell>
          <cell r="D719" t="str">
            <v>6-003.jc</v>
          </cell>
          <cell r="E719" t="str">
            <v>180 mg bis unter 200 mg</v>
          </cell>
          <cell r="F719">
            <v>18324.900000000001</v>
          </cell>
        </row>
        <row r="720">
          <cell r="C720" t="str">
            <v>ZP55.14</v>
          </cell>
          <cell r="D720" t="str">
            <v>6-003.jd</v>
          </cell>
          <cell r="E720" t="str">
            <v>200 mg bis unter 220 mg</v>
          </cell>
          <cell r="F720">
            <v>20288.28</v>
          </cell>
        </row>
        <row r="721">
          <cell r="C721" t="str">
            <v>ZP55.15</v>
          </cell>
          <cell r="D721" t="str">
            <v>6-003.je</v>
          </cell>
          <cell r="E721" t="str">
            <v>220 mg bis unter 240 mg</v>
          </cell>
          <cell r="F721">
            <v>22251.66</v>
          </cell>
        </row>
        <row r="722">
          <cell r="C722" t="str">
            <v>ZP55.16</v>
          </cell>
          <cell r="D722" t="str">
            <v>6-003.jf</v>
          </cell>
          <cell r="E722" t="str">
            <v>240 mg bis unter 260 mg</v>
          </cell>
          <cell r="F722">
            <v>24215.040000000001</v>
          </cell>
        </row>
        <row r="723">
          <cell r="C723" t="str">
            <v>ZP55.17</v>
          </cell>
          <cell r="D723" t="str">
            <v>6-003.jg</v>
          </cell>
          <cell r="E723" t="str">
            <v>260 mg bis unter 280 mg</v>
          </cell>
          <cell r="F723">
            <v>26178.43</v>
          </cell>
        </row>
        <row r="724">
          <cell r="C724" t="str">
            <v>ZP55.18</v>
          </cell>
          <cell r="D724" t="str">
            <v>6-003.jh</v>
          </cell>
          <cell r="E724" t="str">
            <v>280 mg bis unter 320 mg</v>
          </cell>
          <cell r="F724">
            <v>28796.27</v>
          </cell>
        </row>
        <row r="725">
          <cell r="C725" t="str">
            <v>ZP55.19</v>
          </cell>
          <cell r="D725" t="str">
            <v>6-003.jj</v>
          </cell>
          <cell r="E725" t="str">
            <v>320 mg bis unter 360 mg</v>
          </cell>
          <cell r="F725">
            <v>32723.03</v>
          </cell>
        </row>
        <row r="726">
          <cell r="C726" t="str">
            <v>ZP55.20</v>
          </cell>
          <cell r="D726" t="str">
            <v>6-003.jk</v>
          </cell>
          <cell r="E726" t="str">
            <v>360 mg bis unter 440 mg</v>
          </cell>
          <cell r="F726">
            <v>37958.720000000001</v>
          </cell>
        </row>
        <row r="727">
          <cell r="C727" t="str">
            <v>ZP55.21</v>
          </cell>
          <cell r="D727" t="str">
            <v>6-003.jm</v>
          </cell>
          <cell r="E727" t="str">
            <v>440 mg bis unter 520 mg</v>
          </cell>
          <cell r="F727">
            <v>45812.25</v>
          </cell>
        </row>
        <row r="728">
          <cell r="C728" t="str">
            <v>ZP55.22</v>
          </cell>
          <cell r="D728" t="str">
            <v>6-003.jn</v>
          </cell>
          <cell r="E728" t="str">
            <v>520 mg bis unter 600 mg</v>
          </cell>
          <cell r="F728">
            <v>53665.77</v>
          </cell>
        </row>
        <row r="729">
          <cell r="C729" t="str">
            <v>ZP55.23</v>
          </cell>
          <cell r="D729" t="str">
            <v>6-003.jp</v>
          </cell>
          <cell r="E729" t="str">
            <v>600 mg bis unter 760 mg</v>
          </cell>
          <cell r="F729">
            <v>64137.15</v>
          </cell>
        </row>
        <row r="730">
          <cell r="C730" t="str">
            <v>ZP55.24</v>
          </cell>
          <cell r="D730" t="str">
            <v>6-003.jq</v>
          </cell>
          <cell r="E730" t="str">
            <v>760 mg bis unter 920 mg</v>
          </cell>
          <cell r="F730">
            <v>79844.2</v>
          </cell>
        </row>
        <row r="731">
          <cell r="C731" t="str">
            <v>ZP55.25</v>
          </cell>
          <cell r="D731" t="str">
            <v>6-003.jr</v>
          </cell>
          <cell r="E731" t="str">
            <v>920 mg bis unter 1.080 mg</v>
          </cell>
          <cell r="F731">
            <v>95551.26</v>
          </cell>
        </row>
        <row r="732">
          <cell r="C732" t="str">
            <v>ZP55.26</v>
          </cell>
          <cell r="D732" t="str">
            <v>6-003.js</v>
          </cell>
          <cell r="E732" t="str">
            <v>1.080 mg bis unter 1.320 mg</v>
          </cell>
          <cell r="F732">
            <v>113876.16</v>
          </cell>
        </row>
        <row r="733">
          <cell r="C733" t="str">
            <v>ZP55.27</v>
          </cell>
          <cell r="D733" t="str">
            <v>6-003.jt</v>
          </cell>
          <cell r="E733" t="str">
            <v>1.320 mg bis unter 1.560 mg</v>
          </cell>
          <cell r="F733">
            <v>137436.74</v>
          </cell>
        </row>
        <row r="734">
          <cell r="C734" t="str">
            <v>ZP55.28</v>
          </cell>
          <cell r="D734" t="str">
            <v>6-003.ju</v>
          </cell>
          <cell r="E734" t="str">
            <v>1.560 mg bis unter 1.800 mg</v>
          </cell>
          <cell r="F734">
            <v>160997.32</v>
          </cell>
        </row>
        <row r="735">
          <cell r="C735" t="str">
            <v>ZP55.29</v>
          </cell>
          <cell r="D735" t="str">
            <v>6-003.jv</v>
          </cell>
          <cell r="E735" t="str">
            <v>1.800 mg oder mehr</v>
          </cell>
          <cell r="F735">
            <v>184557.91</v>
          </cell>
        </row>
        <row r="736">
          <cell r="C736">
            <v>0</v>
          </cell>
          <cell r="D736">
            <v>0</v>
          </cell>
          <cell r="E736" t="str">
            <v>Applikation von Medikamenten, Liste 5: Plerixafor, parenteral</v>
          </cell>
          <cell r="F736">
            <v>0</v>
          </cell>
        </row>
        <row r="737">
          <cell r="C737" t="str">
            <v>ZP56.01</v>
          </cell>
          <cell r="D737" t="str">
            <v>6-005.e0</v>
          </cell>
          <cell r="E737" t="str">
            <v>2,5 mg bis unter 5,0 mg</v>
          </cell>
          <cell r="F737">
            <v>950.41</v>
          </cell>
        </row>
        <row r="738">
          <cell r="C738" t="str">
            <v>ZP56.02</v>
          </cell>
          <cell r="D738" t="str">
            <v>6-005.e1</v>
          </cell>
          <cell r="E738" t="str">
            <v>5,0 mg bis unter 10,0 mg</v>
          </cell>
          <cell r="F738">
            <v>1900.82</v>
          </cell>
        </row>
        <row r="739">
          <cell r="C739" t="str">
            <v>ZP56.03</v>
          </cell>
          <cell r="D739" t="str">
            <v>6-005.e2</v>
          </cell>
          <cell r="E739" t="str">
            <v>10,0 mg bis unter 15,0 mg</v>
          </cell>
          <cell r="F739">
            <v>3326.44</v>
          </cell>
        </row>
        <row r="740">
          <cell r="C740" t="str">
            <v>ZP56.04</v>
          </cell>
          <cell r="D740" t="str">
            <v>6-005.e3</v>
          </cell>
          <cell r="E740" t="str">
            <v>15,0 mg bis unter 20,0 mg</v>
          </cell>
          <cell r="F740">
            <v>4733.12</v>
          </cell>
        </row>
        <row r="741">
          <cell r="C741" t="str">
            <v>ZP56.05</v>
          </cell>
          <cell r="D741" t="str">
            <v>6-005.e4</v>
          </cell>
          <cell r="E741" t="str">
            <v>20,0 mg bis unter 25,0 mg</v>
          </cell>
          <cell r="F741">
            <v>6177.67</v>
          </cell>
        </row>
        <row r="742">
          <cell r="C742" t="str">
            <v>ZP56.06</v>
          </cell>
          <cell r="D742" t="str">
            <v>6-005.e5</v>
          </cell>
          <cell r="E742" t="str">
            <v>25,0 mg bis unter 30,0 mg</v>
          </cell>
          <cell r="F742">
            <v>7603.29</v>
          </cell>
        </row>
        <row r="743">
          <cell r="C743" t="str">
            <v>ZP56.07</v>
          </cell>
          <cell r="D743" t="str">
            <v>6-005.e6</v>
          </cell>
          <cell r="E743" t="str">
            <v>30,0 mg bis unter 35,0 mg</v>
          </cell>
          <cell r="F743">
            <v>9028.91</v>
          </cell>
        </row>
        <row r="744">
          <cell r="C744" t="str">
            <v>ZP56.08</v>
          </cell>
          <cell r="D744" t="str">
            <v>6-005.e7</v>
          </cell>
          <cell r="E744" t="str">
            <v>35,0 mg bis unter 40,0 mg</v>
          </cell>
          <cell r="F744">
            <v>10454.52</v>
          </cell>
        </row>
        <row r="745">
          <cell r="C745" t="str">
            <v>ZP56.09</v>
          </cell>
          <cell r="D745" t="str">
            <v>6-005.e8</v>
          </cell>
          <cell r="E745" t="str">
            <v>40,0 mg bis unter 45,0 mg</v>
          </cell>
          <cell r="F745">
            <v>11880.14</v>
          </cell>
        </row>
        <row r="746">
          <cell r="C746" t="str">
            <v>ZP56.10</v>
          </cell>
          <cell r="D746" t="str">
            <v>6-005.e9</v>
          </cell>
          <cell r="E746" t="str">
            <v>45,0 mg bis unter 50,0 mg</v>
          </cell>
          <cell r="F746">
            <v>13305.76</v>
          </cell>
        </row>
        <row r="747">
          <cell r="C747" t="str">
            <v>ZP56.11</v>
          </cell>
          <cell r="D747" t="str">
            <v>6-005.ea</v>
          </cell>
          <cell r="E747" t="str">
            <v>50,0 mg bis unter 60,0 mg</v>
          </cell>
          <cell r="F747">
            <v>15206.58</v>
          </cell>
        </row>
        <row r="748">
          <cell r="C748" t="str">
            <v>ZP56.12</v>
          </cell>
          <cell r="D748" t="str">
            <v>6-005.eb</v>
          </cell>
          <cell r="E748" t="str">
            <v>60,0 mg bis unter 70,0 mg</v>
          </cell>
          <cell r="F748">
            <v>18057.82</v>
          </cell>
        </row>
        <row r="749">
          <cell r="C749" t="str">
            <v>ZP56.13</v>
          </cell>
          <cell r="D749" t="str">
            <v>6-005.ec</v>
          </cell>
          <cell r="E749" t="str">
            <v>70,0 mg bis unter 80,0 mg</v>
          </cell>
          <cell r="F749">
            <v>20909.05</v>
          </cell>
        </row>
        <row r="750">
          <cell r="C750" t="str">
            <v>ZP56.14</v>
          </cell>
          <cell r="D750" t="str">
            <v>6-005.ed</v>
          </cell>
          <cell r="E750" t="str">
            <v>80,0 mg bis unter 100,0 mg</v>
          </cell>
          <cell r="F750">
            <v>24710.69</v>
          </cell>
        </row>
        <row r="751">
          <cell r="C751" t="str">
            <v>ZP56.15</v>
          </cell>
          <cell r="D751" t="str">
            <v>6-005.ee</v>
          </cell>
          <cell r="E751" t="str">
            <v>100,0 mg bis unter 120,0 mg</v>
          </cell>
          <cell r="F751">
            <v>30413.16</v>
          </cell>
        </row>
        <row r="752">
          <cell r="C752" t="str">
            <v>ZP56.16</v>
          </cell>
          <cell r="D752" t="str">
            <v>6-005.ef</v>
          </cell>
          <cell r="E752" t="str">
            <v>120,0 mg bis unter 140,0 mg</v>
          </cell>
          <cell r="F752">
            <v>36115.629999999997</v>
          </cell>
        </row>
        <row r="753">
          <cell r="C753" t="str">
            <v>ZP56.17</v>
          </cell>
          <cell r="D753" t="str">
            <v>6-005.eg</v>
          </cell>
          <cell r="E753" t="str">
            <v>140,0 mg bis unter 160,0 mg</v>
          </cell>
          <cell r="F753">
            <v>41818.1</v>
          </cell>
        </row>
        <row r="754">
          <cell r="C754" t="str">
            <v>ZP56.18</v>
          </cell>
          <cell r="D754" t="str">
            <v>6-005.eh</v>
          </cell>
          <cell r="E754" t="str">
            <v>160,0 mg bis unter 180,0 mg</v>
          </cell>
          <cell r="F754">
            <v>47520.57</v>
          </cell>
        </row>
        <row r="755">
          <cell r="C755" t="str">
            <v>ZP56.19</v>
          </cell>
          <cell r="D755" t="str">
            <v>6-005.ej</v>
          </cell>
          <cell r="E755" t="str">
            <v>180,0 mg bis unter 200,0 mg</v>
          </cell>
          <cell r="F755">
            <v>53223.03</v>
          </cell>
        </row>
        <row r="756">
          <cell r="C756" t="str">
            <v>ZP56.20</v>
          </cell>
          <cell r="D756" t="str">
            <v>6-005.ek</v>
          </cell>
          <cell r="E756" t="str">
            <v>200,0 mg bis unter 220,0 mg</v>
          </cell>
          <cell r="F756">
            <v>58925.5</v>
          </cell>
        </row>
        <row r="757">
          <cell r="C757" t="str">
            <v>ZP56.21</v>
          </cell>
          <cell r="D757" t="str">
            <v>6-005.em</v>
          </cell>
          <cell r="E757" t="str">
            <v>220,0 mg bis unter 240,0 mg</v>
          </cell>
          <cell r="F757">
            <v>64627.97</v>
          </cell>
        </row>
        <row r="758">
          <cell r="C758" t="str">
            <v>ZP56.22</v>
          </cell>
          <cell r="D758" t="str">
            <v>6-005.en</v>
          </cell>
          <cell r="E758" t="str">
            <v>240,0 mg oder mehr</v>
          </cell>
          <cell r="F758">
            <v>70330.44</v>
          </cell>
        </row>
        <row r="759">
          <cell r="C759">
            <v>0</v>
          </cell>
          <cell r="D759">
            <v>0</v>
          </cell>
          <cell r="E759" t="str">
            <v>Applikation von Medikamenten, Liste 5: Romiplostim, parenteral</v>
          </cell>
          <cell r="F759">
            <v>0</v>
          </cell>
        </row>
        <row r="760">
          <cell r="C760" t="str">
            <v>ZP57.01</v>
          </cell>
          <cell r="D760" t="str">
            <v>6-005.90</v>
          </cell>
          <cell r="E760" t="str">
            <v>100 µg bis unter 200 µg4)</v>
          </cell>
          <cell r="F760">
            <v>377.32</v>
          </cell>
        </row>
        <row r="761">
          <cell r="C761" t="str">
            <v>ZP57.02</v>
          </cell>
          <cell r="D761" t="str">
            <v>6-005.91</v>
          </cell>
          <cell r="E761" t="str">
            <v>200 µg bis unter 300 µg</v>
          </cell>
          <cell r="F761">
            <v>660.31</v>
          </cell>
        </row>
        <row r="762">
          <cell r="C762" t="str">
            <v>ZP57.03</v>
          </cell>
          <cell r="D762" t="str">
            <v>6-005.92</v>
          </cell>
          <cell r="E762" t="str">
            <v>300 µg bis unter 400 µg</v>
          </cell>
          <cell r="F762">
            <v>943.3</v>
          </cell>
        </row>
        <row r="763">
          <cell r="C763" t="str">
            <v>ZP57.04</v>
          </cell>
          <cell r="D763" t="str">
            <v>6-005.93</v>
          </cell>
          <cell r="E763" t="str">
            <v>400 µg bis unter 500 µg</v>
          </cell>
          <cell r="F763">
            <v>1226.29</v>
          </cell>
        </row>
        <row r="764">
          <cell r="C764" t="str">
            <v>ZP57.05</v>
          </cell>
          <cell r="D764" t="str">
            <v>6-005.94</v>
          </cell>
          <cell r="E764" t="str">
            <v>500 µg bis unter 600 µg</v>
          </cell>
          <cell r="F764">
            <v>1419.08</v>
          </cell>
        </row>
        <row r="765">
          <cell r="C765" t="str">
            <v>ZP57.06</v>
          </cell>
          <cell r="D765" t="str">
            <v>6-005.95</v>
          </cell>
          <cell r="E765" t="str">
            <v>600 µg bis unter 700 µg</v>
          </cell>
          <cell r="F765">
            <v>1792.27</v>
          </cell>
        </row>
        <row r="766">
          <cell r="C766" t="str">
            <v>ZP57.07</v>
          </cell>
          <cell r="D766" t="str">
            <v>6-005.96</v>
          </cell>
          <cell r="E766" t="str">
            <v>700 µg bis unter 800 µg</v>
          </cell>
          <cell r="F766">
            <v>2075.2600000000002</v>
          </cell>
        </row>
        <row r="767">
          <cell r="C767" t="str">
            <v>ZP57.08</v>
          </cell>
          <cell r="D767" t="str">
            <v>6-005.97</v>
          </cell>
          <cell r="E767" t="str">
            <v>800 µg bis unter 900 µg</v>
          </cell>
          <cell r="F767">
            <v>2358.25</v>
          </cell>
        </row>
        <row r="768">
          <cell r="C768" t="str">
            <v>ZP57.09</v>
          </cell>
          <cell r="D768" t="str">
            <v>6-005.98</v>
          </cell>
          <cell r="E768" t="str">
            <v>900 µg bis unter 1.000 µg</v>
          </cell>
          <cell r="F768">
            <v>2641.24</v>
          </cell>
        </row>
        <row r="769">
          <cell r="C769" t="str">
            <v>ZP57.10</v>
          </cell>
          <cell r="D769" t="str">
            <v>6-005.99</v>
          </cell>
          <cell r="E769" t="str">
            <v>1.000 µg bis unter 1.200 µg</v>
          </cell>
          <cell r="F769">
            <v>3018.56</v>
          </cell>
        </row>
        <row r="770">
          <cell r="C770" t="str">
            <v>ZP57.11</v>
          </cell>
          <cell r="D770" t="str">
            <v>6-005.9a</v>
          </cell>
          <cell r="E770" t="str">
            <v>1.200 µg bis unter 1.400 µg</v>
          </cell>
          <cell r="F770">
            <v>3584.54</v>
          </cell>
        </row>
        <row r="771">
          <cell r="C771" t="str">
            <v>ZP57.12</v>
          </cell>
          <cell r="D771" t="str">
            <v>6-005.9b</v>
          </cell>
          <cell r="E771" t="str">
            <v>1.400 µg bis unter 1.600 µg</v>
          </cell>
          <cell r="F771">
            <v>4150.5200000000004</v>
          </cell>
        </row>
        <row r="772">
          <cell r="C772" t="str">
            <v>ZP57.13</v>
          </cell>
          <cell r="D772" t="str">
            <v>6-005.9c</v>
          </cell>
          <cell r="E772" t="str">
            <v>1.600 µg bis unter 1.800 µg</v>
          </cell>
          <cell r="F772">
            <v>4716.5</v>
          </cell>
        </row>
        <row r="773">
          <cell r="C773" t="str">
            <v>ZP57.14</v>
          </cell>
          <cell r="D773" t="str">
            <v>6-005.9d</v>
          </cell>
          <cell r="E773" t="str">
            <v>1.800 µg bis unter 2.000 µg</v>
          </cell>
          <cell r="F773">
            <v>5282.48</v>
          </cell>
        </row>
        <row r="774">
          <cell r="C774" t="str">
            <v>ZP57.15</v>
          </cell>
          <cell r="D774" t="str">
            <v>6-005.9e</v>
          </cell>
          <cell r="E774" t="str">
            <v>2.000 µg bis unter 2.400 µg</v>
          </cell>
          <cell r="F774">
            <v>6037.12</v>
          </cell>
        </row>
        <row r="775">
          <cell r="C775" t="str">
            <v>ZP57.16</v>
          </cell>
          <cell r="D775" t="str">
            <v>6-005.9f</v>
          </cell>
          <cell r="E775" t="str">
            <v>2.400 µg bis unter 2.800 µg</v>
          </cell>
          <cell r="F775">
            <v>7169.08</v>
          </cell>
        </row>
        <row r="776">
          <cell r="C776" t="str">
            <v>ZP57.17</v>
          </cell>
          <cell r="D776" t="str">
            <v>6-005.9g</v>
          </cell>
          <cell r="E776" t="str">
            <v>2.800 µg bis unter 3.200 µg</v>
          </cell>
          <cell r="F776">
            <v>8301.0400000000009</v>
          </cell>
        </row>
        <row r="777">
          <cell r="C777" t="str">
            <v>ZP57.18</v>
          </cell>
          <cell r="D777" t="str">
            <v>6-005.9h</v>
          </cell>
          <cell r="E777" t="str">
            <v>3.200 µg bis unter 3.600 µg</v>
          </cell>
          <cell r="F777">
            <v>9433</v>
          </cell>
        </row>
        <row r="778">
          <cell r="C778" t="str">
            <v>ZP57.19</v>
          </cell>
          <cell r="D778" t="str">
            <v>6-005.9j</v>
          </cell>
          <cell r="E778" t="str">
            <v>3.600 µg bis unter 4.000 µg</v>
          </cell>
          <cell r="F778">
            <v>10564.96</v>
          </cell>
        </row>
        <row r="779">
          <cell r="C779" t="str">
            <v>ZP57.20</v>
          </cell>
          <cell r="D779" t="str">
            <v>6-005.9k</v>
          </cell>
          <cell r="E779" t="str">
            <v>4.000 µg bis unter 4.400 µg</v>
          </cell>
          <cell r="F779">
            <v>11696.92</v>
          </cell>
        </row>
        <row r="780">
          <cell r="C780" t="str">
            <v>ZP57.21</v>
          </cell>
          <cell r="D780" t="str">
            <v>6-005.9m</v>
          </cell>
          <cell r="E780" t="str">
            <v>4.400 µg bis unter 4.800 µg</v>
          </cell>
          <cell r="F780">
            <v>12828.88</v>
          </cell>
        </row>
        <row r="781">
          <cell r="C781" t="str">
            <v>ZP57.22</v>
          </cell>
          <cell r="D781" t="str">
            <v>6-005.9n</v>
          </cell>
          <cell r="E781" t="str">
            <v>4.800 µg bis unter 5.200 µg</v>
          </cell>
          <cell r="F781">
            <v>13960.84</v>
          </cell>
        </row>
        <row r="782">
          <cell r="C782" t="str">
            <v>ZP57.23</v>
          </cell>
          <cell r="D782" t="str">
            <v>6-005.9p</v>
          </cell>
          <cell r="E782" t="str">
            <v>5.200 µg bis unter 5.600 µg</v>
          </cell>
          <cell r="F782">
            <v>15092.8</v>
          </cell>
        </row>
        <row r="783">
          <cell r="C783" t="str">
            <v>ZP57.24</v>
          </cell>
          <cell r="D783" t="str">
            <v>6-005.9q</v>
          </cell>
          <cell r="E783" t="str">
            <v>5.600 µg oder mehr</v>
          </cell>
          <cell r="F783">
            <v>16224.76</v>
          </cell>
        </row>
        <row r="784">
          <cell r="C784">
            <v>0</v>
          </cell>
          <cell r="D784">
            <v>0</v>
          </cell>
          <cell r="E784" t="str">
            <v>Transfusion von Vollblut, Erythrozytenkonzentrat und Thrombozyten-konzentrat: Thrombozytenkonzentrat</v>
          </cell>
          <cell r="F784">
            <v>0</v>
          </cell>
        </row>
        <row r="785">
          <cell r="C785" t="str">
            <v>ZP58.01</v>
          </cell>
          <cell r="D785" t="str">
            <v>8-800.g1</v>
          </cell>
          <cell r="E785" t="str">
            <v>2 Thrombozytenkonzentrate4)</v>
          </cell>
          <cell r="F785">
            <v>531.01</v>
          </cell>
        </row>
        <row r="786">
          <cell r="C786">
            <v>0</v>
          </cell>
          <cell r="D786" t="str">
            <v>8-800.h1</v>
          </cell>
          <cell r="E786" t="str">
            <v>2 pathogeninaktivierte Thrombozytenkonzentrate</v>
          </cell>
          <cell r="F786">
            <v>0</v>
          </cell>
        </row>
        <row r="787">
          <cell r="C787" t="str">
            <v>ZP58.02</v>
          </cell>
          <cell r="D787" t="str">
            <v>8-800.g2</v>
          </cell>
          <cell r="E787" t="str">
            <v>3 Thrombozytenkonzentrate4)</v>
          </cell>
          <cell r="F787">
            <v>796.51</v>
          </cell>
        </row>
        <row r="788">
          <cell r="C788">
            <v>0</v>
          </cell>
          <cell r="D788" t="str">
            <v>8-800.h2</v>
          </cell>
          <cell r="E788" t="str">
            <v>3 pathogeninaktivierte Thrombozytenkonzentrate</v>
          </cell>
          <cell r="F788">
            <v>0</v>
          </cell>
        </row>
        <row r="789">
          <cell r="C789" t="str">
            <v>ZP58.03</v>
          </cell>
          <cell r="D789" t="str">
            <v>8-800.g3</v>
          </cell>
          <cell r="E789" t="str">
            <v>4 Thrombozytenkonzentrate</v>
          </cell>
          <cell r="F789">
            <v>1062.02</v>
          </cell>
        </row>
        <row r="790">
          <cell r="C790">
            <v>0</v>
          </cell>
          <cell r="D790" t="str">
            <v>8-800.h3</v>
          </cell>
          <cell r="E790" t="str">
            <v>4 pathogeninaktivierte Thrombozytenkonzentrate</v>
          </cell>
          <cell r="F790">
            <v>0</v>
          </cell>
        </row>
        <row r="791">
          <cell r="C791" t="str">
            <v>ZP58.04</v>
          </cell>
          <cell r="D791" t="str">
            <v>8-800.g4</v>
          </cell>
          <cell r="E791" t="str">
            <v>5 Thrombozytenkonzentrate</v>
          </cell>
          <cell r="F791">
            <v>1327.52</v>
          </cell>
        </row>
        <row r="792">
          <cell r="C792">
            <v>0</v>
          </cell>
          <cell r="D792" t="str">
            <v>8-800.h4</v>
          </cell>
          <cell r="E792" t="str">
            <v>5 pathogeninaktivierte Thrombozytenkonzentrate</v>
          </cell>
          <cell r="F792">
            <v>0</v>
          </cell>
        </row>
        <row r="793">
          <cell r="C793" t="str">
            <v>ZP58.05</v>
          </cell>
          <cell r="D793" t="str">
            <v>8-800.g5</v>
          </cell>
          <cell r="E793" t="str">
            <v>6 bis unter 8 Thrombozytenkonzentrate</v>
          </cell>
          <cell r="F793">
            <v>1686.76</v>
          </cell>
        </row>
        <row r="794">
          <cell r="C794">
            <v>0</v>
          </cell>
          <cell r="D794" t="str">
            <v>8-800.h5</v>
          </cell>
          <cell r="E794" t="str">
            <v>6 bis unter 8 pathogeninaktivierte Thrombozytenkonzentrate</v>
          </cell>
          <cell r="F794">
            <v>0</v>
          </cell>
        </row>
        <row r="795">
          <cell r="C795" t="str">
            <v>ZP58.06</v>
          </cell>
          <cell r="D795" t="str">
            <v>8-800.g6</v>
          </cell>
          <cell r="E795" t="str">
            <v>8 bis unter 10 Thrombozytenkonzentrate</v>
          </cell>
          <cell r="F795">
            <v>2226.36</v>
          </cell>
        </row>
        <row r="796">
          <cell r="C796">
            <v>0</v>
          </cell>
          <cell r="D796" t="str">
            <v>8-800.h6</v>
          </cell>
          <cell r="E796" t="str">
            <v>8 bis unter 10 pathogeninaktivierte Thrombozytenkonzentrate</v>
          </cell>
          <cell r="F796">
            <v>0</v>
          </cell>
        </row>
        <row r="797">
          <cell r="C797" t="str">
            <v>ZP58.07</v>
          </cell>
          <cell r="D797" t="str">
            <v>8-800.g7</v>
          </cell>
          <cell r="E797" t="str">
            <v>10 bis unter 12 Thrombozytenkonzentrate</v>
          </cell>
          <cell r="F797">
            <v>2754.02</v>
          </cell>
        </row>
        <row r="798">
          <cell r="C798">
            <v>0</v>
          </cell>
          <cell r="D798" t="str">
            <v>8-800.h7</v>
          </cell>
          <cell r="E798" t="str">
            <v>10 bis unter 12 pathogeninaktivierte Thrombozytenkonzentrate</v>
          </cell>
          <cell r="F798">
            <v>0</v>
          </cell>
        </row>
        <row r="799">
          <cell r="C799" t="str">
            <v>ZP58.08</v>
          </cell>
          <cell r="D799" t="str">
            <v>8-800.g8</v>
          </cell>
          <cell r="E799" t="str">
            <v>12 bis unter 14 Thrombozytenkonzentrate</v>
          </cell>
          <cell r="F799">
            <v>3293.38</v>
          </cell>
        </row>
        <row r="800">
          <cell r="C800">
            <v>0</v>
          </cell>
          <cell r="D800" t="str">
            <v>8-800.h8</v>
          </cell>
          <cell r="E800" t="str">
            <v>12 bis unter 14 pathogeninaktivierte Thrombozytenkonzentrate</v>
          </cell>
          <cell r="F800">
            <v>0</v>
          </cell>
        </row>
        <row r="801">
          <cell r="C801" t="str">
            <v>ZP58.09</v>
          </cell>
          <cell r="D801" t="str">
            <v>8-800.g9</v>
          </cell>
          <cell r="E801" t="str">
            <v>14 bis unter 16 Thrombozytenkonzentrate</v>
          </cell>
          <cell r="F801">
            <v>3802.96</v>
          </cell>
        </row>
        <row r="802">
          <cell r="C802">
            <v>0</v>
          </cell>
          <cell r="D802" t="str">
            <v>8-800.h9</v>
          </cell>
          <cell r="E802" t="str">
            <v>14 bis unter 16 pathogeninaktivierte Thrombozytenkonzentrate</v>
          </cell>
          <cell r="F802">
            <v>0</v>
          </cell>
        </row>
        <row r="803">
          <cell r="C803" t="str">
            <v>ZP58.10</v>
          </cell>
          <cell r="D803" t="str">
            <v>8-800.ga</v>
          </cell>
          <cell r="E803" t="str">
            <v>16 bis unter 18 Thrombozytenkonzentrate</v>
          </cell>
          <cell r="F803">
            <v>4344.2</v>
          </cell>
        </row>
        <row r="804">
          <cell r="C804">
            <v>0</v>
          </cell>
          <cell r="D804" t="str">
            <v>8-800.ha</v>
          </cell>
          <cell r="E804" t="str">
            <v>16 bis unter 18 pathogeninaktivierte Thrombozytenkonzentrate</v>
          </cell>
          <cell r="F804">
            <v>0</v>
          </cell>
        </row>
        <row r="805">
          <cell r="C805" t="str">
            <v>ZP58.11</v>
          </cell>
          <cell r="D805" t="str">
            <v>8-800.gb</v>
          </cell>
          <cell r="E805" t="str">
            <v>18 bis unter 20 Thrombozytenkonzentrate</v>
          </cell>
          <cell r="F805">
            <v>4911.83</v>
          </cell>
        </row>
        <row r="806">
          <cell r="C806">
            <v>0</v>
          </cell>
          <cell r="D806" t="str">
            <v>8-800.hb</v>
          </cell>
          <cell r="E806" t="str">
            <v>18 bis unter 20 pathogeninaktivierte Thrombozytenkonzentrate</v>
          </cell>
          <cell r="F806">
            <v>0</v>
          </cell>
        </row>
        <row r="807">
          <cell r="C807" t="str">
            <v>ZP58.12</v>
          </cell>
          <cell r="D807" t="str">
            <v>8-800.gc</v>
          </cell>
          <cell r="E807" t="str">
            <v>20 bis unter 24 Thrombozytenkonzentrate</v>
          </cell>
          <cell r="F807">
            <v>5540.96</v>
          </cell>
        </row>
        <row r="808">
          <cell r="C808">
            <v>0</v>
          </cell>
          <cell r="D808" t="str">
            <v>8-800.hc</v>
          </cell>
          <cell r="E808" t="str">
            <v>20 bis unter 24 pathogeninaktivierte Thrombozytenkonzentrate</v>
          </cell>
          <cell r="F808">
            <v>0</v>
          </cell>
        </row>
        <row r="809">
          <cell r="C809" t="str">
            <v>ZP58.13</v>
          </cell>
          <cell r="D809" t="str">
            <v>8-800.gd</v>
          </cell>
          <cell r="E809" t="str">
            <v>24 bis unter 28 Thrombozytenkonzentrate</v>
          </cell>
          <cell r="F809">
            <v>6637.61</v>
          </cell>
        </row>
        <row r="810">
          <cell r="C810">
            <v>0</v>
          </cell>
          <cell r="D810" t="str">
            <v>8-800.hd</v>
          </cell>
          <cell r="E810" t="str">
            <v>24 bis unter 28 pathogeninaktivierte Thrombozytenkonzentrate</v>
          </cell>
          <cell r="F810">
            <v>0</v>
          </cell>
        </row>
        <row r="811">
          <cell r="C811" t="str">
            <v>ZP58.14</v>
          </cell>
          <cell r="D811" t="str">
            <v>8-800.ge</v>
          </cell>
          <cell r="E811" t="str">
            <v>28 bis unter 32 Thrombozytenkonzentrate</v>
          </cell>
          <cell r="F811">
            <v>7699.63</v>
          </cell>
        </row>
        <row r="812">
          <cell r="C812">
            <v>0</v>
          </cell>
          <cell r="D812" t="str">
            <v>8-800.he</v>
          </cell>
          <cell r="E812" t="str">
            <v>28 bis unter 32 pathogeninaktivierte Thrombozytenkonzentrate</v>
          </cell>
          <cell r="F812">
            <v>0</v>
          </cell>
        </row>
        <row r="813">
          <cell r="C813" t="str">
            <v>ZP58.15</v>
          </cell>
          <cell r="D813" t="str">
            <v>8-800.gf</v>
          </cell>
          <cell r="E813" t="str">
            <v>32 bis unter 36 Thrombozytenkonzentrate</v>
          </cell>
          <cell r="F813">
            <v>8761.65</v>
          </cell>
        </row>
        <row r="814">
          <cell r="C814">
            <v>0</v>
          </cell>
          <cell r="D814" t="str">
            <v>8-800.hf</v>
          </cell>
          <cell r="E814" t="str">
            <v>32 bis unter 36 pathogeninaktivierte Thrombozytenkonzentrate</v>
          </cell>
          <cell r="F814">
            <v>0</v>
          </cell>
        </row>
        <row r="815">
          <cell r="C815" t="str">
            <v>ZP58.16</v>
          </cell>
          <cell r="D815" t="str">
            <v>8-800.gg</v>
          </cell>
          <cell r="E815" t="str">
            <v>36 bis unter 40 Thrombozytenkonzentrate</v>
          </cell>
          <cell r="F815">
            <v>9823.66</v>
          </cell>
        </row>
        <row r="816">
          <cell r="C816">
            <v>0</v>
          </cell>
          <cell r="D816" t="str">
            <v>8-800.hg</v>
          </cell>
          <cell r="E816" t="str">
            <v>36 bis unter 40 pathogeninaktivierte Thrombozytenkonzentrate</v>
          </cell>
          <cell r="F816">
            <v>0</v>
          </cell>
        </row>
        <row r="817">
          <cell r="C817" t="str">
            <v>ZP58.17</v>
          </cell>
          <cell r="D817" t="str">
            <v>8-800.gh</v>
          </cell>
          <cell r="E817" t="str">
            <v>40 bis unter 46 Thrombozytenkonzentrate</v>
          </cell>
          <cell r="F817">
            <v>11018.43</v>
          </cell>
        </row>
        <row r="818">
          <cell r="C818">
            <v>0</v>
          </cell>
          <cell r="D818" t="str">
            <v>8-800.hh</v>
          </cell>
          <cell r="E818" t="str">
            <v>40 bis unter 46 pathogeninaktivierte Thrombozytenkonzentrate</v>
          </cell>
          <cell r="F818">
            <v>0</v>
          </cell>
        </row>
        <row r="819">
          <cell r="C819" t="str">
            <v>ZP58.18</v>
          </cell>
          <cell r="D819" t="str">
            <v>8-800.gj</v>
          </cell>
          <cell r="E819" t="str">
            <v>46 bis unter 52 Thrombozytenkonzentrate</v>
          </cell>
          <cell r="F819">
            <v>12611.46</v>
          </cell>
        </row>
        <row r="820">
          <cell r="C820">
            <v>0</v>
          </cell>
          <cell r="D820" t="str">
            <v>8-800.hj</v>
          </cell>
          <cell r="E820" t="str">
            <v>46 bis unter 52 pathogeninaktivierte Thrombozytenkonzentrate</v>
          </cell>
          <cell r="F820">
            <v>0</v>
          </cell>
        </row>
        <row r="821">
          <cell r="C821" t="str">
            <v>ZP58.19</v>
          </cell>
          <cell r="D821" t="str">
            <v>8-800.gk</v>
          </cell>
          <cell r="E821" t="str">
            <v>52 bis unter 58 Thrombozytenkonzentrate</v>
          </cell>
          <cell r="F821">
            <v>14204.49</v>
          </cell>
        </row>
        <row r="822">
          <cell r="C822">
            <v>0</v>
          </cell>
          <cell r="D822" t="str">
            <v>8-800.hk</v>
          </cell>
          <cell r="E822" t="str">
            <v>52 bis unter 58 pathogeninaktivierte Thrombozytenkonzentrate</v>
          </cell>
          <cell r="F822">
            <v>0</v>
          </cell>
        </row>
        <row r="823">
          <cell r="C823" t="str">
            <v>ZP58.20</v>
          </cell>
          <cell r="D823" t="str">
            <v>8-800.gm</v>
          </cell>
          <cell r="E823" t="str">
            <v>58 bis unter 64 Thrombozytenkonzentrate</v>
          </cell>
          <cell r="F823">
            <v>15797.51</v>
          </cell>
        </row>
        <row r="824">
          <cell r="C824">
            <v>0</v>
          </cell>
          <cell r="D824" t="str">
            <v>8-800.hm</v>
          </cell>
          <cell r="E824" t="str">
            <v>58 bis unter 64 pathogeninaktivierte Thrombozytenkonzentrate</v>
          </cell>
          <cell r="F824">
            <v>0</v>
          </cell>
        </row>
        <row r="825">
          <cell r="C825" t="str">
            <v>ZP58.21</v>
          </cell>
          <cell r="D825" t="str">
            <v>8-800.gn</v>
          </cell>
          <cell r="E825" t="str">
            <v>64 bis unter 70 Thrombozytenkonzentrate</v>
          </cell>
          <cell r="F825">
            <v>17390.54</v>
          </cell>
        </row>
        <row r="826">
          <cell r="C826">
            <v>0</v>
          </cell>
          <cell r="D826" t="str">
            <v>8-800.hn</v>
          </cell>
          <cell r="E826" t="str">
            <v>64 bis unter 70 pathogeninaktivierte Thrombozytenkonzentrate</v>
          </cell>
          <cell r="F826">
            <v>0</v>
          </cell>
        </row>
        <row r="827">
          <cell r="C827" t="str">
            <v>ZP58.22</v>
          </cell>
          <cell r="D827" t="str">
            <v>8-800.gp</v>
          </cell>
          <cell r="E827" t="str">
            <v>70 bis unter 78 Thrombozytenkonzentrate</v>
          </cell>
          <cell r="F827">
            <v>19116.32</v>
          </cell>
        </row>
        <row r="828">
          <cell r="C828">
            <v>0</v>
          </cell>
          <cell r="D828" t="str">
            <v>8-800.hp</v>
          </cell>
          <cell r="E828" t="str">
            <v>70 bis unter 78 pathogeninaktivierte Thrombozytenkonzentrate</v>
          </cell>
          <cell r="F828">
            <v>0</v>
          </cell>
        </row>
        <row r="829">
          <cell r="C829" t="str">
            <v>ZP58.23</v>
          </cell>
          <cell r="D829" t="str">
            <v>8-800.gq</v>
          </cell>
          <cell r="E829" t="str">
            <v>78 bis unter 86 Thrombozytenkonzentrate</v>
          </cell>
          <cell r="F829">
            <v>21240.35</v>
          </cell>
        </row>
        <row r="830">
          <cell r="C830">
            <v>0</v>
          </cell>
          <cell r="D830" t="str">
            <v>8-800.hq</v>
          </cell>
          <cell r="E830" t="str">
            <v>78 bis unter 86 pathogeninaktivierte Thrombozytenkonzentrate</v>
          </cell>
          <cell r="F830">
            <v>0</v>
          </cell>
        </row>
        <row r="831">
          <cell r="C831" t="str">
            <v>ZP58.24</v>
          </cell>
          <cell r="D831" t="str">
            <v>8-800.gr</v>
          </cell>
          <cell r="E831" t="str">
            <v>86 bis unter 94 Thrombozytenkonzentrate</v>
          </cell>
          <cell r="F831">
            <v>23364.39</v>
          </cell>
        </row>
        <row r="832">
          <cell r="C832">
            <v>0</v>
          </cell>
          <cell r="D832" t="str">
            <v>8-800.hr</v>
          </cell>
          <cell r="E832" t="str">
            <v>86 bis unter 94 pathogeninaktivierte Thrombozytenkonzentrate</v>
          </cell>
          <cell r="F832">
            <v>0</v>
          </cell>
        </row>
        <row r="833">
          <cell r="C833" t="str">
            <v>ZP58.25</v>
          </cell>
          <cell r="D833" t="str">
            <v>8-800.gs</v>
          </cell>
          <cell r="E833" t="str">
            <v>94 bis unter 102 Thrombozytenkonzentrate</v>
          </cell>
          <cell r="F833">
            <v>25488.42</v>
          </cell>
        </row>
        <row r="834">
          <cell r="C834">
            <v>0</v>
          </cell>
          <cell r="D834" t="str">
            <v>8-800.hs</v>
          </cell>
          <cell r="E834" t="str">
            <v>94 bis unter 102 pathogeninaktivierte Thrombozytenkonzentrate</v>
          </cell>
          <cell r="F834">
            <v>0</v>
          </cell>
        </row>
        <row r="835">
          <cell r="C835" t="str">
            <v>ZP58.26</v>
          </cell>
          <cell r="D835" t="str">
            <v>8-800.gt</v>
          </cell>
          <cell r="E835" t="str">
            <v>102 bis unter 110 Thrombozytenkonzentrate</v>
          </cell>
          <cell r="F835">
            <v>27612.46</v>
          </cell>
        </row>
        <row r="836">
          <cell r="C836">
            <v>0</v>
          </cell>
          <cell r="D836" t="str">
            <v>8-800.ht</v>
          </cell>
          <cell r="E836" t="str">
            <v>102 bis unter 110 pathogeninaktivierte Thrombozytenkonzentrate</v>
          </cell>
          <cell r="F836">
            <v>0</v>
          </cell>
        </row>
        <row r="837">
          <cell r="C837" t="str">
            <v>ZP58.27</v>
          </cell>
          <cell r="D837" t="str">
            <v>8-800.gu</v>
          </cell>
          <cell r="E837" t="str">
            <v>110 bis unter 118 Thrombozytenkonzentrate</v>
          </cell>
          <cell r="F837">
            <v>29736.49</v>
          </cell>
        </row>
        <row r="838">
          <cell r="C838">
            <v>0</v>
          </cell>
          <cell r="D838" t="str">
            <v>8-800.hu</v>
          </cell>
          <cell r="E838" t="str">
            <v>110 bis unter 118 pathogeninaktivierte Thrombozytenkonzentrate</v>
          </cell>
          <cell r="F838">
            <v>0</v>
          </cell>
        </row>
        <row r="839">
          <cell r="C839" t="str">
            <v>ZP58.28</v>
          </cell>
          <cell r="D839" t="str">
            <v>8-800.gv</v>
          </cell>
          <cell r="E839" t="str">
            <v>118 bis unter 126 Thrombozytenkonzentrate</v>
          </cell>
          <cell r="F839">
            <v>31860.53</v>
          </cell>
        </row>
        <row r="840">
          <cell r="C840">
            <v>0</v>
          </cell>
          <cell r="D840" t="str">
            <v>8-800.hv</v>
          </cell>
          <cell r="E840" t="str">
            <v>118 bis unter 126 pathogeninaktivierte Thrombozytenkonzentrate</v>
          </cell>
          <cell r="F840">
            <v>0</v>
          </cell>
        </row>
        <row r="841">
          <cell r="C841" t="str">
            <v>ZP58.29</v>
          </cell>
          <cell r="D841">
            <v>0</v>
          </cell>
          <cell r="E841" t="str">
            <v>Siehe weitere Differenzierung ZP58.30 - ZP58.46</v>
          </cell>
          <cell r="F841">
            <v>0</v>
          </cell>
        </row>
        <row r="842">
          <cell r="C842" t="str">
            <v>ZP58.30</v>
          </cell>
          <cell r="D842" t="str">
            <v>8-800.gz</v>
          </cell>
          <cell r="E842" t="str">
            <v>126 bis unter 134 Thrombozytenkonzentrate</v>
          </cell>
          <cell r="F842">
            <v>33984.559999999998</v>
          </cell>
        </row>
        <row r="843">
          <cell r="C843">
            <v>0</v>
          </cell>
          <cell r="D843" t="str">
            <v>8-800.hz</v>
          </cell>
          <cell r="E843" t="str">
            <v>126 bis unter 134 pathogeninaktivierte Thrombozytenkonzentrate</v>
          </cell>
          <cell r="F843">
            <v>0</v>
          </cell>
        </row>
        <row r="844">
          <cell r="C844" t="str">
            <v>ZP58.31</v>
          </cell>
          <cell r="D844" t="str">
            <v>8-800.m0</v>
          </cell>
          <cell r="E844" t="str">
            <v>134 bis unter 146 Thrombozytenkonzentrate</v>
          </cell>
          <cell r="F844">
            <v>36374.1</v>
          </cell>
        </row>
        <row r="845">
          <cell r="C845">
            <v>0</v>
          </cell>
          <cell r="D845" t="str">
            <v>8-800.n0</v>
          </cell>
          <cell r="E845" t="str">
            <v>134 bis unter 146 pathogeninaktivierte Thrombozytenkonzentrate</v>
          </cell>
          <cell r="F845">
            <v>0</v>
          </cell>
        </row>
        <row r="846">
          <cell r="C846" t="str">
            <v>ZP58.32</v>
          </cell>
          <cell r="D846" t="str">
            <v>8-800.m1</v>
          </cell>
          <cell r="E846" t="str">
            <v>146 bis unter 158 Thrombozytenkonzentrate</v>
          </cell>
          <cell r="F846">
            <v>39560.160000000003</v>
          </cell>
        </row>
        <row r="847">
          <cell r="C847">
            <v>0</v>
          </cell>
          <cell r="D847" t="str">
            <v>8-800.n1</v>
          </cell>
          <cell r="E847" t="str">
            <v>146 bis unter 158 pathogeninaktivierte Thrombozytenkonzentrate</v>
          </cell>
          <cell r="F847">
            <v>0</v>
          </cell>
        </row>
        <row r="848">
          <cell r="C848" t="str">
            <v>ZP58.33</v>
          </cell>
          <cell r="D848" t="str">
            <v>8-800.m2</v>
          </cell>
          <cell r="E848" t="str">
            <v>158 bis unter 170 Thrombozytenkonzentrate</v>
          </cell>
          <cell r="F848">
            <v>42746.21</v>
          </cell>
        </row>
        <row r="849">
          <cell r="C849">
            <v>0</v>
          </cell>
          <cell r="D849" t="str">
            <v>8-800.n2</v>
          </cell>
          <cell r="E849" t="str">
            <v>158 bis unter 170 pathogeninaktivierte Thrombozytenkonzentrate</v>
          </cell>
          <cell r="F849">
            <v>0</v>
          </cell>
        </row>
        <row r="850">
          <cell r="C850" t="str">
            <v>ZP58.34</v>
          </cell>
          <cell r="D850" t="str">
            <v>8-800.m3</v>
          </cell>
          <cell r="E850" t="str">
            <v>170 bis unter 182 Thrombozytenkonzentrate</v>
          </cell>
          <cell r="F850">
            <v>45932.26</v>
          </cell>
        </row>
        <row r="851">
          <cell r="C851">
            <v>0</v>
          </cell>
          <cell r="D851" t="str">
            <v>8-800.n3</v>
          </cell>
          <cell r="E851" t="str">
            <v>170 bis unter 182 pathogeninaktivierte Thrombozytenkonzentrate</v>
          </cell>
          <cell r="F851">
            <v>0</v>
          </cell>
        </row>
        <row r="852">
          <cell r="C852" t="str">
            <v>ZP58.35</v>
          </cell>
          <cell r="D852" t="str">
            <v>8-800.m4</v>
          </cell>
          <cell r="E852" t="str">
            <v>182 bis unter 194 Thrombozytenkonzentrate</v>
          </cell>
          <cell r="F852">
            <v>49118.31</v>
          </cell>
        </row>
        <row r="853">
          <cell r="C853">
            <v>0</v>
          </cell>
          <cell r="D853" t="str">
            <v>8-800.n4</v>
          </cell>
          <cell r="E853" t="str">
            <v>182 bis unter 194 pathogeninaktivierte Thrombozytenkonzentrate</v>
          </cell>
          <cell r="F853">
            <v>0</v>
          </cell>
        </row>
        <row r="854">
          <cell r="C854" t="str">
            <v>ZP58.36</v>
          </cell>
          <cell r="D854" t="str">
            <v>8-800.m5</v>
          </cell>
          <cell r="E854" t="str">
            <v>194 bis unter 210 Thrombozytenkonzentrate</v>
          </cell>
          <cell r="F854">
            <v>52569.87</v>
          </cell>
        </row>
        <row r="855">
          <cell r="C855">
            <v>0</v>
          </cell>
          <cell r="D855" t="str">
            <v>8-800.n5</v>
          </cell>
          <cell r="E855" t="str">
            <v>194 bis unter 210 pathogeninaktivierte Thrombozytenkonzentrate</v>
          </cell>
          <cell r="F855">
            <v>0</v>
          </cell>
        </row>
        <row r="856">
          <cell r="C856" t="str">
            <v>ZP58.37</v>
          </cell>
          <cell r="D856" t="str">
            <v>8-800.m6</v>
          </cell>
          <cell r="E856" t="str">
            <v>210 bis unter 226 Thrombozytenkonzentrate</v>
          </cell>
          <cell r="F856">
            <v>56817.94</v>
          </cell>
        </row>
        <row r="857">
          <cell r="C857">
            <v>0</v>
          </cell>
          <cell r="D857" t="str">
            <v>8-800.n6</v>
          </cell>
          <cell r="E857" t="str">
            <v>210 bis unter 226 pathogeninaktivierte Thrombozytenkonzentrate</v>
          </cell>
          <cell r="F857">
            <v>0</v>
          </cell>
        </row>
        <row r="858">
          <cell r="C858" t="str">
            <v>ZP58.38</v>
          </cell>
          <cell r="D858" t="str">
            <v>8-800.m7</v>
          </cell>
          <cell r="E858" t="str">
            <v>226 bis unter 242 Thrombozytenkonzentrate</v>
          </cell>
          <cell r="F858">
            <v>61066.01</v>
          </cell>
        </row>
        <row r="859">
          <cell r="C859">
            <v>0</v>
          </cell>
          <cell r="D859" t="str">
            <v>8-800.n7</v>
          </cell>
          <cell r="E859" t="str">
            <v>226 bis unter 242 pathogeninaktivierte Thrombozytenkonzentrate</v>
          </cell>
          <cell r="F859">
            <v>0</v>
          </cell>
        </row>
        <row r="860">
          <cell r="C860" t="str">
            <v>ZP58.39</v>
          </cell>
          <cell r="D860" t="str">
            <v>8-800.m8</v>
          </cell>
          <cell r="E860" t="str">
            <v>242 bis unter 258 Thrombozytenkonzentrate</v>
          </cell>
          <cell r="F860">
            <v>65314.080000000002</v>
          </cell>
        </row>
        <row r="861">
          <cell r="C861">
            <v>0</v>
          </cell>
          <cell r="D861" t="str">
            <v>8-800.n8</v>
          </cell>
          <cell r="E861" t="str">
            <v>242 bis unter 258 pathogeninaktivierte Thrombozytenkonzentrate</v>
          </cell>
          <cell r="F861">
            <v>0</v>
          </cell>
        </row>
        <row r="862">
          <cell r="C862" t="str">
            <v>ZP58.40</v>
          </cell>
          <cell r="D862" t="str">
            <v>8-800.m9</v>
          </cell>
          <cell r="E862" t="str">
            <v>258 bis unter 274 Thrombozytenkonzentrate</v>
          </cell>
          <cell r="F862">
            <v>69562.149999999994</v>
          </cell>
        </row>
        <row r="863">
          <cell r="C863">
            <v>0</v>
          </cell>
          <cell r="D863" t="str">
            <v>8-800.n9</v>
          </cell>
          <cell r="E863" t="str">
            <v>258 bis unter 274 pathogeninaktivierte Thrombozytenkonzentrate</v>
          </cell>
          <cell r="F863">
            <v>0</v>
          </cell>
        </row>
        <row r="864">
          <cell r="C864" t="str">
            <v>ZP58.41</v>
          </cell>
          <cell r="D864" t="str">
            <v>8-800.ma</v>
          </cell>
          <cell r="E864" t="str">
            <v>274 bis unter 294 Thrombozytenkonzentrate</v>
          </cell>
          <cell r="F864">
            <v>74075.73</v>
          </cell>
        </row>
        <row r="865">
          <cell r="C865">
            <v>0</v>
          </cell>
          <cell r="D865" t="str">
            <v>8-800.na</v>
          </cell>
          <cell r="E865" t="str">
            <v>274 bis unter 294 pathogeninaktivierte Thrombozytenkonzentrate</v>
          </cell>
          <cell r="F865">
            <v>0</v>
          </cell>
        </row>
        <row r="866">
          <cell r="C866" t="str">
            <v>ZP58.42</v>
          </cell>
          <cell r="D866" t="str">
            <v>8-800.mb</v>
          </cell>
          <cell r="E866" t="str">
            <v>294 bis unter 314 Thrombozytenkonzentrate</v>
          </cell>
          <cell r="F866">
            <v>79385.820000000007</v>
          </cell>
        </row>
        <row r="867">
          <cell r="C867">
            <v>0</v>
          </cell>
          <cell r="D867" t="str">
            <v>8-800.nb</v>
          </cell>
          <cell r="E867" t="str">
            <v>294 bis unter 314 pathogeninaktivierte Thrombozytenkonzentrate</v>
          </cell>
          <cell r="F867">
            <v>0</v>
          </cell>
        </row>
        <row r="868">
          <cell r="C868" t="str">
            <v>ZP58.43</v>
          </cell>
          <cell r="D868" t="str">
            <v>8-800.mc</v>
          </cell>
          <cell r="E868" t="str">
            <v>314 bis unter 334 Thrombozytenkonzentrate</v>
          </cell>
          <cell r="F868">
            <v>84695.9</v>
          </cell>
        </row>
        <row r="869">
          <cell r="C869">
            <v>0</v>
          </cell>
          <cell r="D869" t="str">
            <v>8-800.nc</v>
          </cell>
          <cell r="E869" t="str">
            <v>314 bis unter 334 pathogeninaktivierte Thrombozytenkonzentrate</v>
          </cell>
          <cell r="F869">
            <v>0</v>
          </cell>
        </row>
        <row r="870">
          <cell r="C870" t="str">
            <v>ZP58.44</v>
          </cell>
          <cell r="D870" t="str">
            <v>8-800.md</v>
          </cell>
          <cell r="E870" t="str">
            <v>334 bis unter 354 Thrombozytenkonzentrate</v>
          </cell>
          <cell r="F870">
            <v>90005.99</v>
          </cell>
        </row>
        <row r="871">
          <cell r="C871">
            <v>0</v>
          </cell>
          <cell r="D871" t="str">
            <v>8-800.nd</v>
          </cell>
          <cell r="E871" t="str">
            <v>334 bis unter 354 pathogeninaktivierte Thrombozytenkonzentrate</v>
          </cell>
          <cell r="F871">
            <v>0</v>
          </cell>
        </row>
        <row r="872">
          <cell r="C872" t="str">
            <v>ZP58.45</v>
          </cell>
          <cell r="D872" t="str">
            <v>8-800.me</v>
          </cell>
          <cell r="E872" t="str">
            <v>354 bis unter 374 Thrombozytenkonzentrate</v>
          </cell>
          <cell r="F872">
            <v>95316.08</v>
          </cell>
        </row>
        <row r="873">
          <cell r="C873">
            <v>0</v>
          </cell>
          <cell r="D873" t="str">
            <v>8-800.ne</v>
          </cell>
          <cell r="E873" t="str">
            <v>354 bis unter 374 pathogeninaktivierte Thrombozytenkonzentrate</v>
          </cell>
          <cell r="F873">
            <v>0</v>
          </cell>
        </row>
        <row r="874">
          <cell r="C874" t="str">
            <v>ZP58.46</v>
          </cell>
          <cell r="D874" t="str">
            <v>8-800.mf</v>
          </cell>
          <cell r="E874" t="str">
            <v>374 oder mehr Thrombozytenkonzentrate</v>
          </cell>
          <cell r="F874">
            <v>100626.17</v>
          </cell>
        </row>
        <row r="875">
          <cell r="C875">
            <v>0</v>
          </cell>
          <cell r="D875" t="str">
            <v>8-800.nf</v>
          </cell>
          <cell r="E875" t="str">
            <v>374 oder mehr pathogeninaktivierte Thrombozytenkonzentrate</v>
          </cell>
          <cell r="F875">
            <v>0</v>
          </cell>
        </row>
        <row r="876">
          <cell r="C876">
            <v>0</v>
          </cell>
          <cell r="D876">
            <v>0</v>
          </cell>
          <cell r="E876" t="str">
            <v>Transfusion von Vollblut, Erythrozytenkonzentrat und Thrombozyten-konzentrat: Apherese-Thrombozytenkonzentrat</v>
          </cell>
          <cell r="F876">
            <v>0</v>
          </cell>
        </row>
        <row r="877">
          <cell r="C877" t="str">
            <v>ZP59.01</v>
          </cell>
          <cell r="D877" t="str">
            <v>8-800.d0</v>
          </cell>
          <cell r="E877" t="str">
            <v>1 pathogeninaktiviertes Apherese-Thrombozytenkonzentrat4)</v>
          </cell>
          <cell r="F877">
            <v>385.5</v>
          </cell>
        </row>
        <row r="878">
          <cell r="C878">
            <v>0</v>
          </cell>
          <cell r="D878" t="str">
            <v>8-800.f0</v>
          </cell>
          <cell r="E878" t="str">
            <v>1 Apherese-Thrombozytenkonzentrat</v>
          </cell>
          <cell r="F878">
            <v>0</v>
          </cell>
        </row>
        <row r="879">
          <cell r="C879" t="str">
            <v>ZP59.02</v>
          </cell>
          <cell r="D879" t="str">
            <v>8-800.d1</v>
          </cell>
          <cell r="E879" t="str">
            <v>2 pathogeninaktivierte Apherese-Thrombozytenkonzentrate</v>
          </cell>
          <cell r="F879">
            <v>771</v>
          </cell>
        </row>
        <row r="880">
          <cell r="C880">
            <v>0</v>
          </cell>
          <cell r="D880" t="str">
            <v>8-800.f1</v>
          </cell>
          <cell r="E880" t="str">
            <v>2 Apherese-Thrombozytenkonzentrate</v>
          </cell>
          <cell r="F880">
            <v>0</v>
          </cell>
        </row>
        <row r="881">
          <cell r="C881" t="str">
            <v>ZP59.03</v>
          </cell>
          <cell r="D881" t="str">
            <v>8-800.d2</v>
          </cell>
          <cell r="E881" t="str">
            <v>3 pathogeninaktivierte Apherese-Thrombozytenkonzentrate</v>
          </cell>
          <cell r="F881">
            <v>1156.5</v>
          </cell>
        </row>
        <row r="882">
          <cell r="C882">
            <v>0</v>
          </cell>
          <cell r="D882" t="str">
            <v>8-800.f2</v>
          </cell>
          <cell r="E882" t="str">
            <v>3 Apherese-Thrombozytenkonzentrate</v>
          </cell>
          <cell r="F882">
            <v>0</v>
          </cell>
        </row>
        <row r="883">
          <cell r="C883" t="str">
            <v>ZP59.04</v>
          </cell>
          <cell r="D883" t="str">
            <v>8-800.d3</v>
          </cell>
          <cell r="E883" t="str">
            <v>4 pathogeninaktivierte Apherese-Thrombozytenkonzentrate</v>
          </cell>
          <cell r="F883">
            <v>1542</v>
          </cell>
        </row>
        <row r="884">
          <cell r="C884">
            <v>0</v>
          </cell>
          <cell r="D884" t="str">
            <v>8-800.f3</v>
          </cell>
          <cell r="E884" t="str">
            <v>4 Apherese-Thrombozytenkonzentrate</v>
          </cell>
          <cell r="F884">
            <v>0</v>
          </cell>
        </row>
        <row r="885">
          <cell r="C885" t="str">
            <v>ZP59.05</v>
          </cell>
          <cell r="D885" t="str">
            <v>8-800.d4</v>
          </cell>
          <cell r="E885" t="str">
            <v>5 pathogeninaktivierte Apherese-Thrombozytenkonzentrate</v>
          </cell>
          <cell r="F885">
            <v>1927.49</v>
          </cell>
        </row>
        <row r="886">
          <cell r="C886">
            <v>0</v>
          </cell>
          <cell r="D886" t="str">
            <v>8-800.f4</v>
          </cell>
          <cell r="E886" t="str">
            <v>5 Apherese-Thrombozytenkonzentrate</v>
          </cell>
          <cell r="F886">
            <v>0</v>
          </cell>
        </row>
        <row r="887">
          <cell r="C887" t="str">
            <v>ZP59.06</v>
          </cell>
          <cell r="D887" t="str">
            <v>8-800.d5</v>
          </cell>
          <cell r="E887" t="str">
            <v>6 bis unter 8 pathogeninaktivierte Apherese-Thrombozytenkonzentrate</v>
          </cell>
          <cell r="F887">
            <v>2477.46</v>
          </cell>
        </row>
        <row r="888">
          <cell r="C888">
            <v>0</v>
          </cell>
          <cell r="D888" t="str">
            <v>8-800.f5</v>
          </cell>
          <cell r="E888" t="str">
            <v>6 bis unter 8 Apherese-Thrombozytenkonzentrate</v>
          </cell>
          <cell r="F888">
            <v>0</v>
          </cell>
        </row>
        <row r="889">
          <cell r="C889" t="str">
            <v>ZP59.07</v>
          </cell>
          <cell r="D889" t="str">
            <v>8-800.d6</v>
          </cell>
          <cell r="E889" t="str">
            <v>8 bis unter 10 pathogeninaktivierte Apherese-Thrombozytenkonzentrate</v>
          </cell>
          <cell r="F889">
            <v>3257.6</v>
          </cell>
        </row>
        <row r="890">
          <cell r="C890">
            <v>0</v>
          </cell>
          <cell r="D890" t="str">
            <v>8-800.f6</v>
          </cell>
          <cell r="E890" t="str">
            <v>8 bis unter 10 Apherese-Thrombozytenkonzentrate</v>
          </cell>
          <cell r="F890">
            <v>0</v>
          </cell>
        </row>
        <row r="891">
          <cell r="C891" t="str">
            <v>ZP59.08</v>
          </cell>
          <cell r="D891" t="str">
            <v>8-800.d7</v>
          </cell>
          <cell r="E891" t="str">
            <v>10 bis unter 12 pathogeninaktivierte Apherese-Thrombozytenkonzentrate</v>
          </cell>
          <cell r="F891">
            <v>4046.3</v>
          </cell>
        </row>
        <row r="892">
          <cell r="C892">
            <v>0</v>
          </cell>
          <cell r="D892" t="str">
            <v>8-800.f7</v>
          </cell>
          <cell r="E892" t="str">
            <v>10 bis unter 12 Apherese-Thrombozytenkonzentrate</v>
          </cell>
          <cell r="F892">
            <v>0</v>
          </cell>
        </row>
        <row r="893">
          <cell r="C893" t="str">
            <v>ZP59.09</v>
          </cell>
          <cell r="D893" t="str">
            <v>8-800.d8</v>
          </cell>
          <cell r="E893" t="str">
            <v>12 bis unter 14 pathogeninaktivierte Apherese-Thrombozytenkonzentrate</v>
          </cell>
          <cell r="F893">
            <v>4818.74</v>
          </cell>
        </row>
        <row r="894">
          <cell r="C894">
            <v>0</v>
          </cell>
          <cell r="D894" t="str">
            <v>8-800.f8</v>
          </cell>
          <cell r="E894" t="str">
            <v>12 bis unter 14 Apherese-Thrombozytenkonzentrate</v>
          </cell>
          <cell r="F894">
            <v>0</v>
          </cell>
        </row>
        <row r="895">
          <cell r="C895" t="str">
            <v>ZP59.10</v>
          </cell>
          <cell r="D895" t="str">
            <v>8-800.d9</v>
          </cell>
          <cell r="E895" t="str">
            <v>14 bis unter 16 pathogeninaktivierte Apherese-Thrombozytenkonzentrate</v>
          </cell>
          <cell r="F895">
            <v>5589.73</v>
          </cell>
        </row>
        <row r="896">
          <cell r="C896">
            <v>0</v>
          </cell>
          <cell r="D896" t="str">
            <v>8-800.f9</v>
          </cell>
          <cell r="E896" t="str">
            <v>14 bis unter 16 Apherese-Thrombozytenkonzentrate</v>
          </cell>
          <cell r="F896">
            <v>0</v>
          </cell>
        </row>
        <row r="897">
          <cell r="C897" t="str">
            <v>ZP59.11</v>
          </cell>
          <cell r="D897" t="str">
            <v>8-800.da</v>
          </cell>
          <cell r="E897" t="str">
            <v>16 bis unter 18 pathogeninaktivierte Apherese-Thrombozytenkonzentrate</v>
          </cell>
          <cell r="F897">
            <v>6360.73</v>
          </cell>
        </row>
        <row r="898">
          <cell r="C898">
            <v>0</v>
          </cell>
          <cell r="D898" t="str">
            <v>8-800.fa</v>
          </cell>
          <cell r="E898" t="str">
            <v>16 bis unter 18 Apherese-Thrombozytenkonzentrate</v>
          </cell>
          <cell r="F898">
            <v>0</v>
          </cell>
        </row>
        <row r="899">
          <cell r="C899" t="str">
            <v>ZP59.12</v>
          </cell>
          <cell r="D899" t="str">
            <v>8-800.db</v>
          </cell>
          <cell r="E899" t="str">
            <v>18 bis unter 20 pathogeninaktivierte Apherese-Thrombozytenkonzentrate</v>
          </cell>
          <cell r="F899">
            <v>7097.46</v>
          </cell>
        </row>
        <row r="900">
          <cell r="C900">
            <v>0</v>
          </cell>
          <cell r="D900" t="str">
            <v>8-800.fb</v>
          </cell>
          <cell r="E900" t="str">
            <v>18 bis unter 20 Apherese-Thrombozytenkonzentrate</v>
          </cell>
          <cell r="F900">
            <v>0</v>
          </cell>
        </row>
        <row r="901">
          <cell r="C901" t="str">
            <v>ZP59.13</v>
          </cell>
          <cell r="D901" t="str">
            <v>8-800.dc</v>
          </cell>
          <cell r="E901" t="str">
            <v>20 bis unter 24 pathogeninaktivierte Apherese-Thrombozytenkonzentrate</v>
          </cell>
          <cell r="F901">
            <v>8095.47</v>
          </cell>
        </row>
        <row r="902">
          <cell r="C902">
            <v>0</v>
          </cell>
          <cell r="D902" t="str">
            <v>8-800.fc</v>
          </cell>
          <cell r="E902" t="str">
            <v>20 bis unter 24 Apherese-Thrombozytenkonzentrate</v>
          </cell>
          <cell r="F902">
            <v>0</v>
          </cell>
        </row>
        <row r="903">
          <cell r="C903" t="str">
            <v>ZP59.14</v>
          </cell>
          <cell r="D903" t="str">
            <v>8-800.dd</v>
          </cell>
          <cell r="E903" t="str">
            <v>24 bis unter 28 pathogeninaktivierte Apherese-Thrombozytenkonzentrate</v>
          </cell>
          <cell r="F903">
            <v>9637.4699999999993</v>
          </cell>
        </row>
        <row r="904">
          <cell r="C904">
            <v>0</v>
          </cell>
          <cell r="D904" t="str">
            <v>8-800.fd</v>
          </cell>
          <cell r="E904" t="str">
            <v>24 bis unter 28 Apherese-Thrombozytenkonzentrate</v>
          </cell>
          <cell r="F904">
            <v>0</v>
          </cell>
        </row>
        <row r="905">
          <cell r="C905" t="str">
            <v>ZP59.15</v>
          </cell>
          <cell r="D905" t="str">
            <v>8-800.de</v>
          </cell>
          <cell r="E905" t="str">
            <v>28 bis unter 32 pathogeninaktivierte Apherese-Thrombozytenkonzentrate</v>
          </cell>
          <cell r="F905">
            <v>11179.47</v>
          </cell>
        </row>
        <row r="906">
          <cell r="C906">
            <v>0</v>
          </cell>
          <cell r="D906" t="str">
            <v>8-800.fe</v>
          </cell>
          <cell r="E906" t="str">
            <v>28 bis unter 32 Apherese-Thrombozytenkonzentrate</v>
          </cell>
          <cell r="F906">
            <v>0</v>
          </cell>
        </row>
        <row r="907">
          <cell r="C907" t="str">
            <v>ZP59.16</v>
          </cell>
          <cell r="D907" t="str">
            <v>8-800.df</v>
          </cell>
          <cell r="E907" t="str">
            <v>32 bis unter 36 pathogeninaktivierte Apherese-Thrombozytenkonzentrate</v>
          </cell>
          <cell r="F907">
            <v>12721.46</v>
          </cell>
        </row>
        <row r="908">
          <cell r="C908">
            <v>0</v>
          </cell>
          <cell r="D908" t="str">
            <v>8-800.ff</v>
          </cell>
          <cell r="E908" t="str">
            <v>32 bis unter 36 Apherese-Thrombozytenkonzentrate</v>
          </cell>
          <cell r="F908">
            <v>0</v>
          </cell>
        </row>
        <row r="909">
          <cell r="C909" t="str">
            <v>ZP59.17</v>
          </cell>
          <cell r="D909" t="str">
            <v>8-800.dg</v>
          </cell>
          <cell r="E909" t="str">
            <v>36 bis unter 40 pathogeninaktivierte Apherese-Thrombozytenkonzentrate</v>
          </cell>
          <cell r="F909">
            <v>14263.46</v>
          </cell>
        </row>
        <row r="910">
          <cell r="C910">
            <v>0</v>
          </cell>
          <cell r="D910" t="str">
            <v>8-800.fg</v>
          </cell>
          <cell r="E910" t="str">
            <v>36 bis unter 40 Apherese-Thrombozytenkonzentrate</v>
          </cell>
          <cell r="F910">
            <v>0</v>
          </cell>
        </row>
        <row r="911">
          <cell r="C911" t="str">
            <v>ZP59.18</v>
          </cell>
          <cell r="D911" t="str">
            <v>8-800.dh</v>
          </cell>
          <cell r="E911" t="str">
            <v>40 bis unter 46 pathogeninaktivierte Apherese-Thrombozytenkonzentrate</v>
          </cell>
          <cell r="F911">
            <v>15998.2</v>
          </cell>
        </row>
        <row r="912">
          <cell r="C912">
            <v>0</v>
          </cell>
          <cell r="D912" t="str">
            <v>8-800.fh</v>
          </cell>
          <cell r="E912" t="str">
            <v>40 bis unter 46 Apherese-Thrombozytenkonzentrate</v>
          </cell>
          <cell r="F912">
            <v>0</v>
          </cell>
        </row>
        <row r="913">
          <cell r="C913" t="str">
            <v>ZP59.19</v>
          </cell>
          <cell r="D913" t="str">
            <v>8-800.dj</v>
          </cell>
          <cell r="E913" t="str">
            <v>46 bis unter 52 pathogeninaktivierte Apherese-Thrombozytenkonzentrate</v>
          </cell>
          <cell r="F913">
            <v>18311.189999999999</v>
          </cell>
        </row>
        <row r="914">
          <cell r="C914">
            <v>0</v>
          </cell>
          <cell r="D914" t="str">
            <v>8-800.fj</v>
          </cell>
          <cell r="E914" t="str">
            <v>46 bis unter 52 Apherese-Thrombozytenkonzentrate</v>
          </cell>
          <cell r="F914">
            <v>0</v>
          </cell>
        </row>
        <row r="915">
          <cell r="C915" t="str">
            <v>ZP59.20</v>
          </cell>
          <cell r="D915" t="str">
            <v>8-800.dk</v>
          </cell>
          <cell r="E915" t="str">
            <v>52 bis unter 58 pathogeninaktivierte Apherese-Thrombozytenkonzentrate</v>
          </cell>
          <cell r="F915">
            <v>20624.189999999999</v>
          </cell>
        </row>
        <row r="916">
          <cell r="C916">
            <v>0</v>
          </cell>
          <cell r="D916" t="str">
            <v>8-800.fk</v>
          </cell>
          <cell r="E916" t="str">
            <v>52 bis unter 58 Apherese-Thrombozytenkonzentrate</v>
          </cell>
          <cell r="F916">
            <v>0</v>
          </cell>
        </row>
        <row r="917">
          <cell r="C917" t="str">
            <v>ZP59.21</v>
          </cell>
          <cell r="D917" t="str">
            <v>8-800.dm</v>
          </cell>
          <cell r="E917" t="str">
            <v>58 bis unter 64 pathogeninaktivierte Apherese-Thrombozytenkonzentrate</v>
          </cell>
          <cell r="F917">
            <v>22937.18</v>
          </cell>
        </row>
        <row r="918">
          <cell r="C918">
            <v>0</v>
          </cell>
          <cell r="D918" t="str">
            <v>8-800.fm</v>
          </cell>
          <cell r="E918" t="str">
            <v>58 bis unter 64 Apherese-Thrombozytenkonzentrate</v>
          </cell>
          <cell r="F918">
            <v>0</v>
          </cell>
        </row>
        <row r="919">
          <cell r="C919" t="str">
            <v>ZP59.22</v>
          </cell>
          <cell r="D919" t="str">
            <v>8-800.dn</v>
          </cell>
          <cell r="E919" t="str">
            <v>64 bis unter 70 pathogeninaktivierte Apherese-Thrombozytenkonzentrate</v>
          </cell>
          <cell r="F919">
            <v>25250.17</v>
          </cell>
        </row>
        <row r="920">
          <cell r="C920">
            <v>0</v>
          </cell>
          <cell r="D920" t="str">
            <v>8-800.fn</v>
          </cell>
          <cell r="E920" t="str">
            <v>64 bis unter 70 Apherese-Thrombozytenkonzentrate</v>
          </cell>
          <cell r="F920">
            <v>0</v>
          </cell>
        </row>
        <row r="921">
          <cell r="C921" t="str">
            <v>ZP59.23</v>
          </cell>
          <cell r="D921" t="str">
            <v>8-800.dp</v>
          </cell>
          <cell r="E921" t="str">
            <v>70 bis unter 78 pathogeninaktivierte Apherese-Thrombozytenkonzentrate</v>
          </cell>
          <cell r="F921">
            <v>27755.91</v>
          </cell>
        </row>
        <row r="922">
          <cell r="C922">
            <v>0</v>
          </cell>
          <cell r="D922" t="str">
            <v>8-800.fp</v>
          </cell>
          <cell r="E922" t="str">
            <v>70 bis unter 78 Apherese-Thrombozytenkonzentrate</v>
          </cell>
          <cell r="F922">
            <v>0</v>
          </cell>
        </row>
        <row r="923">
          <cell r="C923" t="str">
            <v>ZP59.24</v>
          </cell>
          <cell r="D923" t="str">
            <v>8-800.dq</v>
          </cell>
          <cell r="E923" t="str">
            <v>78 bis unter 86 pathogeninaktivierte Apherese-Thrombozytenkonzentrate</v>
          </cell>
          <cell r="F923">
            <v>30839.9</v>
          </cell>
        </row>
        <row r="924">
          <cell r="C924">
            <v>0</v>
          </cell>
          <cell r="D924" t="str">
            <v>8-800.fq</v>
          </cell>
          <cell r="E924" t="str">
            <v>78 bis unter 86 Apherese-Thrombozytenkonzentrate</v>
          </cell>
          <cell r="F924">
            <v>0</v>
          </cell>
        </row>
        <row r="925">
          <cell r="C925" t="str">
            <v>ZP59.25</v>
          </cell>
          <cell r="D925" t="str">
            <v>8-800.dr</v>
          </cell>
          <cell r="E925" t="str">
            <v>86 bis unter 94 pathogeninaktivierte Apherese-Thrombozytenkonzentrate</v>
          </cell>
          <cell r="F925">
            <v>33923.89</v>
          </cell>
        </row>
        <row r="926">
          <cell r="C926">
            <v>0</v>
          </cell>
          <cell r="D926" t="str">
            <v>8-800.fr</v>
          </cell>
          <cell r="E926" t="str">
            <v>86 bis unter 94 Apherese-Thrombozytenkonzentrate</v>
          </cell>
          <cell r="F926">
            <v>0</v>
          </cell>
        </row>
        <row r="927">
          <cell r="C927" t="str">
            <v>ZP59.26</v>
          </cell>
          <cell r="D927" t="str">
            <v>8-800.ds</v>
          </cell>
          <cell r="E927" t="str">
            <v>94 bis unter 102 pathogeninaktivierte Apherese-Thrombozytenkonzentrate</v>
          </cell>
          <cell r="F927">
            <v>37007.879999999997</v>
          </cell>
        </row>
        <row r="928">
          <cell r="C928">
            <v>0</v>
          </cell>
          <cell r="D928" t="str">
            <v>8-800.fs</v>
          </cell>
          <cell r="E928" t="str">
            <v>94 bis unter 102 Apherese-Thrombozytenkonzentrate</v>
          </cell>
          <cell r="F928">
            <v>0</v>
          </cell>
        </row>
        <row r="929">
          <cell r="C929" t="str">
            <v>ZP59.27</v>
          </cell>
          <cell r="D929" t="str">
            <v>8-800.dt</v>
          </cell>
          <cell r="E929" t="str">
            <v>102 bis unter 110 pathogeninaktivierte Apherese-Thrombozytenkonzentrate</v>
          </cell>
          <cell r="F929">
            <v>40091.879999999997</v>
          </cell>
        </row>
        <row r="930">
          <cell r="C930">
            <v>0</v>
          </cell>
          <cell r="D930" t="str">
            <v>8-800.ft</v>
          </cell>
          <cell r="E930" t="str">
            <v>102 bis unter 110 Apherese-Thrombozytenkonzentrate</v>
          </cell>
          <cell r="F930">
            <v>0</v>
          </cell>
        </row>
        <row r="931">
          <cell r="C931" t="str">
            <v>ZP59.28</v>
          </cell>
          <cell r="D931" t="str">
            <v>8-800.du</v>
          </cell>
          <cell r="E931" t="str">
            <v>110 bis unter 118 pathogeninaktivierte Apherese-Thrombozytenkonzentrate</v>
          </cell>
          <cell r="F931">
            <v>43175.87</v>
          </cell>
        </row>
        <row r="932">
          <cell r="C932">
            <v>0</v>
          </cell>
          <cell r="D932" t="str">
            <v>8-800.fu</v>
          </cell>
          <cell r="E932" t="str">
            <v>110 bis unter 118 Apherese-Thrombozytenkonzentrate</v>
          </cell>
          <cell r="F932">
            <v>0</v>
          </cell>
        </row>
        <row r="933">
          <cell r="C933" t="str">
            <v>ZP59.29</v>
          </cell>
          <cell r="D933" t="str">
            <v>8-800.dv</v>
          </cell>
          <cell r="E933" t="str">
            <v>118 bis unter 126 pathogeninaktivierte Apherese-Thrombozytenkonzentrate</v>
          </cell>
          <cell r="F933">
            <v>46259.86</v>
          </cell>
        </row>
        <row r="934">
          <cell r="C934">
            <v>0</v>
          </cell>
          <cell r="D934" t="str">
            <v>8-800.fv</v>
          </cell>
          <cell r="E934" t="str">
            <v>118 bis unter 126 Apherese-Thrombozytenkonzentrate</v>
          </cell>
          <cell r="F934">
            <v>0</v>
          </cell>
        </row>
        <row r="935">
          <cell r="C935" t="str">
            <v>ZP59.30</v>
          </cell>
          <cell r="D935">
            <v>0</v>
          </cell>
          <cell r="E935" t="str">
            <v>Siehe weitere Differenzierung ZP59.31 - ZP59.47</v>
          </cell>
          <cell r="F935">
            <v>0</v>
          </cell>
        </row>
        <row r="936">
          <cell r="C936" t="str">
            <v>ZP59.31</v>
          </cell>
          <cell r="D936" t="str">
            <v>8-800.dz</v>
          </cell>
          <cell r="E936" t="str">
            <v>126 bis unter 134 pathogeninaktivierte Apherese-Thrombozytenkonzentrate</v>
          </cell>
          <cell r="F936">
            <v>49343.85</v>
          </cell>
        </row>
        <row r="937">
          <cell r="C937">
            <v>0</v>
          </cell>
          <cell r="D937" t="str">
            <v>8-800.fz</v>
          </cell>
          <cell r="E937" t="str">
            <v>126 bis unter 134 Apherese-Thrombozytenkonzentrate</v>
          </cell>
          <cell r="F937">
            <v>0</v>
          </cell>
        </row>
        <row r="938">
          <cell r="C938" t="str">
            <v>ZP59.32</v>
          </cell>
          <cell r="D938" t="str">
            <v>8-800.j0</v>
          </cell>
          <cell r="E938" t="str">
            <v>134 bis unter 146 pathogeninaktivierte Apherese-Thrombozytenkonzentrate</v>
          </cell>
          <cell r="F938">
            <v>52813.34</v>
          </cell>
        </row>
        <row r="939">
          <cell r="C939">
            <v>0</v>
          </cell>
          <cell r="D939" t="str">
            <v>8-800.k0</v>
          </cell>
          <cell r="E939" t="str">
            <v>134 bis unter 146 Apherese-Thrombozytenkonzentrate</v>
          </cell>
          <cell r="F939">
            <v>0</v>
          </cell>
        </row>
        <row r="940">
          <cell r="C940" t="str">
            <v>ZP59.33</v>
          </cell>
          <cell r="D940" t="str">
            <v>8-800.j1</v>
          </cell>
          <cell r="E940" t="str">
            <v>146 bis unter 158 pathogeninaktivierte Apherese-Thrombozytenkonzentrate</v>
          </cell>
          <cell r="F940">
            <v>57439.32</v>
          </cell>
        </row>
        <row r="941">
          <cell r="C941">
            <v>0</v>
          </cell>
          <cell r="D941" t="str">
            <v>8-800.k1</v>
          </cell>
          <cell r="E941" t="str">
            <v>146 bis unter 158 Apherese-Thrombozytenkonzentrate</v>
          </cell>
          <cell r="F941">
            <v>0</v>
          </cell>
        </row>
        <row r="942">
          <cell r="C942" t="str">
            <v>ZP59.34</v>
          </cell>
          <cell r="D942" t="str">
            <v>8-800.j2</v>
          </cell>
          <cell r="E942" t="str">
            <v>158 bis unter 170 pathogeninaktivierte Apherese-Thrombozytenkonzentrate</v>
          </cell>
          <cell r="F942">
            <v>62065.31</v>
          </cell>
        </row>
        <row r="943">
          <cell r="C943">
            <v>0</v>
          </cell>
          <cell r="D943" t="str">
            <v>8-800.k2</v>
          </cell>
          <cell r="E943" t="str">
            <v>158 bis unter 170 Apherese-Thrombozytenkonzentrate</v>
          </cell>
          <cell r="F943">
            <v>0</v>
          </cell>
        </row>
        <row r="944">
          <cell r="C944" t="str">
            <v>ZP59.35</v>
          </cell>
          <cell r="D944" t="str">
            <v>8-800.j3</v>
          </cell>
          <cell r="E944" t="str">
            <v>170 bis unter 182 pathogeninaktivierte Apherese-Thrombozytenkonzentrate</v>
          </cell>
          <cell r="F944">
            <v>66691.289999999994</v>
          </cell>
        </row>
        <row r="945">
          <cell r="C945">
            <v>0</v>
          </cell>
          <cell r="D945" t="str">
            <v>8-800.k3</v>
          </cell>
          <cell r="E945" t="str">
            <v>170 bis unter 182 Apherese-Thrombozytenkonzentrate</v>
          </cell>
          <cell r="F945">
            <v>0</v>
          </cell>
        </row>
        <row r="946">
          <cell r="C946" t="str">
            <v>ZP59.36</v>
          </cell>
          <cell r="D946" t="str">
            <v>8-800.j4</v>
          </cell>
          <cell r="E946" t="str">
            <v>182 bis unter 194 pathogeninaktivierte Apherese-Thrombozytenkonzentrate</v>
          </cell>
          <cell r="F946">
            <v>71317.279999999999</v>
          </cell>
        </row>
        <row r="947">
          <cell r="C947">
            <v>0</v>
          </cell>
          <cell r="D947" t="str">
            <v>8-800.k4</v>
          </cell>
          <cell r="E947" t="str">
            <v>182 bis unter 194 Apherese-Thrombozytenkonzentrate</v>
          </cell>
          <cell r="F947">
            <v>0</v>
          </cell>
        </row>
        <row r="948">
          <cell r="C948" t="str">
            <v>ZP59.37</v>
          </cell>
          <cell r="D948" t="str">
            <v>8-800.j5</v>
          </cell>
          <cell r="E948" t="str">
            <v>194 bis unter 210 pathogeninaktivierte Apherese-Thrombozytenkonzentrate</v>
          </cell>
          <cell r="F948">
            <v>76328.759999999995</v>
          </cell>
        </row>
        <row r="949">
          <cell r="C949">
            <v>0</v>
          </cell>
          <cell r="D949" t="str">
            <v>8-800.k5</v>
          </cell>
          <cell r="E949" t="str">
            <v>194 bis unter 210 Apherese-Thrombozytenkonzentrate</v>
          </cell>
          <cell r="F949">
            <v>0</v>
          </cell>
        </row>
        <row r="950">
          <cell r="C950" t="str">
            <v>ZP59.38</v>
          </cell>
          <cell r="D950" t="str">
            <v>8-800.j6</v>
          </cell>
          <cell r="E950" t="str">
            <v>210 bis unter 226 pathogeninaktivierte Apherese-Thrombozytenkonzentrate</v>
          </cell>
          <cell r="F950">
            <v>82496.740000000005</v>
          </cell>
        </row>
        <row r="951">
          <cell r="C951">
            <v>0</v>
          </cell>
          <cell r="D951" t="str">
            <v>8-800.k6</v>
          </cell>
          <cell r="E951" t="str">
            <v>210 bis unter 226 Apherese-Thrombozytenkonzentrate</v>
          </cell>
          <cell r="F951">
            <v>0</v>
          </cell>
        </row>
        <row r="952">
          <cell r="C952" t="str">
            <v>ZP59.39</v>
          </cell>
          <cell r="D952" t="str">
            <v>8-800.j7</v>
          </cell>
          <cell r="E952" t="str">
            <v>226 bis unter 242 pathogeninaktivierte Apherese-Thrombozytenkonzentrate</v>
          </cell>
          <cell r="F952">
            <v>88664.72</v>
          </cell>
        </row>
        <row r="953">
          <cell r="C953">
            <v>0</v>
          </cell>
          <cell r="D953" t="str">
            <v>8-800.k7</v>
          </cell>
          <cell r="E953" t="str">
            <v>226 bis unter 242 Apherese-Thrombozytenkonzentrate</v>
          </cell>
          <cell r="F953">
            <v>0</v>
          </cell>
        </row>
        <row r="954">
          <cell r="C954" t="str">
            <v>ZP59.40</v>
          </cell>
          <cell r="D954" t="str">
            <v>8-800.j8</v>
          </cell>
          <cell r="E954" t="str">
            <v>242 bis unter 258 pathogeninaktivierte Apherese-Thrombozytenkonzentrate</v>
          </cell>
          <cell r="F954">
            <v>94832.7</v>
          </cell>
        </row>
        <row r="955">
          <cell r="C955">
            <v>0</v>
          </cell>
          <cell r="D955" t="str">
            <v>8-800.k8</v>
          </cell>
          <cell r="E955" t="str">
            <v>242 bis unter 258 Apherese-Thrombozytenkonzentrate</v>
          </cell>
          <cell r="F955">
            <v>0</v>
          </cell>
        </row>
        <row r="956">
          <cell r="C956" t="str">
            <v>ZP59.41</v>
          </cell>
          <cell r="D956" t="str">
            <v>8-800.j9</v>
          </cell>
          <cell r="E956" t="str">
            <v>258 bis unter 274 pathogeninaktivierte Apherese-Thrombozytenkonzentrate</v>
          </cell>
          <cell r="F956">
            <v>101000.69</v>
          </cell>
        </row>
        <row r="957">
          <cell r="C957">
            <v>0</v>
          </cell>
          <cell r="D957" t="str">
            <v>8-800.k9</v>
          </cell>
          <cell r="E957" t="str">
            <v>258 bis unter 274 Apherese-Thrombozytenkonzentrate</v>
          </cell>
          <cell r="F957">
            <v>0</v>
          </cell>
        </row>
        <row r="958">
          <cell r="C958" t="str">
            <v>ZP59.42</v>
          </cell>
          <cell r="D958" t="str">
            <v>8-800.ja</v>
          </cell>
          <cell r="E958" t="str">
            <v>274 bis unter 294 pathogeninaktivierte Apherese-Thrombozytenkonzentrate</v>
          </cell>
          <cell r="F958">
            <v>107554.17</v>
          </cell>
        </row>
        <row r="959">
          <cell r="C959">
            <v>0</v>
          </cell>
          <cell r="D959" t="str">
            <v>8-800.ka</v>
          </cell>
          <cell r="E959" t="str">
            <v>274 bis unter 294 Apherese-Thrombozytenkonzentrate</v>
          </cell>
          <cell r="F959">
            <v>0</v>
          </cell>
        </row>
        <row r="960">
          <cell r="C960" t="str">
            <v>ZP59.43</v>
          </cell>
          <cell r="D960" t="str">
            <v>8-800.jb</v>
          </cell>
          <cell r="E960" t="str">
            <v>294 bis unter 314 pathogeninaktivierte Apherese-Thrombozytenkonzentrate</v>
          </cell>
          <cell r="F960">
            <v>115264.14</v>
          </cell>
        </row>
        <row r="961">
          <cell r="C961">
            <v>0</v>
          </cell>
          <cell r="D961" t="str">
            <v>8-800.kb</v>
          </cell>
          <cell r="E961" t="str">
            <v>294 bis unter 314 Apherese-Thrombozytenkonzentrate</v>
          </cell>
          <cell r="F961">
            <v>0</v>
          </cell>
        </row>
        <row r="962">
          <cell r="C962" t="str">
            <v>ZP59.44</v>
          </cell>
          <cell r="D962" t="str">
            <v>8-800.jc</v>
          </cell>
          <cell r="E962" t="str">
            <v>314 bis unter 334 pathogeninaktivierte Apherese-Thrombozytenkonzentrate</v>
          </cell>
          <cell r="F962">
            <v>122974.12</v>
          </cell>
        </row>
        <row r="963">
          <cell r="C963">
            <v>0</v>
          </cell>
          <cell r="D963" t="str">
            <v>8-800.kc</v>
          </cell>
          <cell r="E963" t="str">
            <v>314 bis unter 334 Apherese-Thrombozytenkonzentrate</v>
          </cell>
          <cell r="F963">
            <v>0</v>
          </cell>
        </row>
        <row r="964">
          <cell r="C964" t="str">
            <v>ZP59.45</v>
          </cell>
          <cell r="D964" t="str">
            <v>8-800.jd</v>
          </cell>
          <cell r="E964" t="str">
            <v>334 bis unter 354 pathogeninaktivierte Apherese-Thrombozytenkonzentrate</v>
          </cell>
          <cell r="F964">
            <v>130684.09</v>
          </cell>
        </row>
        <row r="965">
          <cell r="C965">
            <v>0</v>
          </cell>
          <cell r="D965" t="str">
            <v>8-800.kd</v>
          </cell>
          <cell r="E965" t="str">
            <v>334 bis unter 354 Apherese-Thrombozytenkonzentrate</v>
          </cell>
          <cell r="F965">
            <v>0</v>
          </cell>
        </row>
        <row r="966">
          <cell r="C966" t="str">
            <v>ZP59.46</v>
          </cell>
          <cell r="D966" t="str">
            <v>8-800.je</v>
          </cell>
          <cell r="E966" t="str">
            <v>354 bis unter 374 pathogeninaktivierte Apherese-Thrombozytenkonzentrate</v>
          </cell>
          <cell r="F966">
            <v>138394.07</v>
          </cell>
        </row>
        <row r="967">
          <cell r="C967">
            <v>0</v>
          </cell>
          <cell r="D967" t="str">
            <v>8-800.ke</v>
          </cell>
          <cell r="E967" t="str">
            <v>354 bis unter 374 Apherese-Thrombozytenkonzentrate</v>
          </cell>
          <cell r="F967">
            <v>0</v>
          </cell>
        </row>
        <row r="968">
          <cell r="C968" t="str">
            <v>ZP59.47</v>
          </cell>
          <cell r="D968" t="str">
            <v>8-800.jf</v>
          </cell>
          <cell r="E968" t="str">
            <v>374 oder mehr pathogeninaktivierte Apherese-Thrombozytenkonzentrate</v>
          </cell>
          <cell r="F968">
            <v>146104.04999999999</v>
          </cell>
        </row>
        <row r="969">
          <cell r="C969">
            <v>0</v>
          </cell>
          <cell r="D969" t="str">
            <v>8-800.kf</v>
          </cell>
          <cell r="E969" t="str">
            <v>374 oder mehr Apherese-Thrombozytenkonzentrate</v>
          </cell>
          <cell r="F969">
            <v>0</v>
          </cell>
        </row>
        <row r="970">
          <cell r="C970">
            <v>0</v>
          </cell>
          <cell r="D970">
            <v>0</v>
          </cell>
          <cell r="E970" t="str">
            <v>Applikation von Medikamenten, Liste 1: Rituximab, intravenös</v>
          </cell>
          <cell r="F970">
            <v>0</v>
          </cell>
        </row>
        <row r="971">
          <cell r="C971" t="str">
            <v>ZP60.01</v>
          </cell>
          <cell r="D971" t="str">
            <v>6-001.h0</v>
          </cell>
          <cell r="E971" t="str">
            <v>150 mg bis unter 250 mg</v>
          </cell>
          <cell r="F971">
            <v>680.85</v>
          </cell>
        </row>
        <row r="972">
          <cell r="C972" t="str">
            <v>ZP60.02</v>
          </cell>
          <cell r="D972" t="str">
            <v>6-001.h1</v>
          </cell>
          <cell r="E972" t="str">
            <v>250 mg bis unter 350 mg</v>
          </cell>
          <cell r="F972">
            <v>1052.22</v>
          </cell>
        </row>
        <row r="973">
          <cell r="C973" t="str">
            <v>ZP60.03</v>
          </cell>
          <cell r="D973" t="str">
            <v>6-001.h2</v>
          </cell>
          <cell r="E973" t="str">
            <v>350 mg bis unter 450 mg</v>
          </cell>
          <cell r="F973">
            <v>1423.59</v>
          </cell>
        </row>
        <row r="974">
          <cell r="C974" t="str">
            <v>ZP60.04</v>
          </cell>
          <cell r="D974" t="str">
            <v>6-001.h3</v>
          </cell>
          <cell r="E974" t="str">
            <v>450 mg bis unter 550 mg</v>
          </cell>
          <cell r="F974">
            <v>1794.96</v>
          </cell>
        </row>
        <row r="975">
          <cell r="C975" t="str">
            <v>ZP60.05</v>
          </cell>
          <cell r="D975" t="str">
            <v>6-001.h4</v>
          </cell>
          <cell r="E975" t="str">
            <v>550 mg bis unter 650 mg</v>
          </cell>
          <cell r="F975">
            <v>2166.33</v>
          </cell>
        </row>
        <row r="976">
          <cell r="C976" t="str">
            <v>ZP60.06</v>
          </cell>
          <cell r="D976" t="str">
            <v>6-001.h5</v>
          </cell>
          <cell r="E976" t="str">
            <v>650 mg bis unter 750 mg</v>
          </cell>
          <cell r="F976">
            <v>2537.6999999999998</v>
          </cell>
        </row>
        <row r="977">
          <cell r="C977" t="str">
            <v>ZP60.07</v>
          </cell>
          <cell r="D977" t="str">
            <v>6-001.h6</v>
          </cell>
          <cell r="E977" t="str">
            <v>750 mg bis unter 850 mg</v>
          </cell>
          <cell r="F977">
            <v>2880.88</v>
          </cell>
        </row>
        <row r="978">
          <cell r="C978" t="str">
            <v>ZP60.08</v>
          </cell>
          <cell r="D978" t="str">
            <v>6-001.h7</v>
          </cell>
          <cell r="E978" t="str">
            <v>850 mg bis unter 950 mg</v>
          </cell>
          <cell r="F978">
            <v>3274.69</v>
          </cell>
        </row>
        <row r="979">
          <cell r="C979" t="str">
            <v>ZP60.09</v>
          </cell>
          <cell r="D979" t="str">
            <v>6-001.h8</v>
          </cell>
          <cell r="E979" t="str">
            <v>950 mg bis unter 1.050 mg</v>
          </cell>
          <cell r="F979">
            <v>3651.81</v>
          </cell>
        </row>
        <row r="980">
          <cell r="C980" t="str">
            <v>ZP60.10</v>
          </cell>
          <cell r="D980" t="str">
            <v>6-001.h9</v>
          </cell>
          <cell r="E980" t="str">
            <v>1.050 mg bis unter 1.250 mg</v>
          </cell>
          <cell r="F980">
            <v>4146.97</v>
          </cell>
        </row>
        <row r="981">
          <cell r="C981" t="str">
            <v>ZP60.11</v>
          </cell>
          <cell r="D981" t="str">
            <v>6-001.ha</v>
          </cell>
          <cell r="E981" t="str">
            <v>1.250 mg bis unter 1.450 mg</v>
          </cell>
          <cell r="F981">
            <v>4889.71</v>
          </cell>
        </row>
        <row r="982">
          <cell r="C982" t="str">
            <v>ZP60.12</v>
          </cell>
          <cell r="D982" t="str">
            <v>6-001.hb</v>
          </cell>
          <cell r="E982" t="str">
            <v>1.450 mg bis unter 1.650 mg</v>
          </cell>
          <cell r="F982">
            <v>5632.45</v>
          </cell>
        </row>
        <row r="983">
          <cell r="C983" t="str">
            <v>ZP60.13</v>
          </cell>
          <cell r="D983" t="str">
            <v>6-001.hc</v>
          </cell>
          <cell r="E983" t="str">
            <v>1.650 mg bis unter 1.850 mg</v>
          </cell>
          <cell r="F983">
            <v>6375.19</v>
          </cell>
        </row>
        <row r="984">
          <cell r="C984" t="str">
            <v>ZP60.14</v>
          </cell>
          <cell r="D984" t="str">
            <v>6-001.hd</v>
          </cell>
          <cell r="E984" t="str">
            <v>1.850 mg bis unter 2.050 mg</v>
          </cell>
          <cell r="F984">
            <v>7117.93</v>
          </cell>
        </row>
        <row r="985">
          <cell r="C985" t="str">
            <v>ZP60.15</v>
          </cell>
          <cell r="D985" t="str">
            <v>6-001.he</v>
          </cell>
          <cell r="E985" t="str">
            <v>2.050 mg bis unter 2.450 mg</v>
          </cell>
          <cell r="F985">
            <v>8108.25</v>
          </cell>
        </row>
        <row r="986">
          <cell r="C986" t="str">
            <v>ZP60.16</v>
          </cell>
          <cell r="D986" t="str">
            <v>6-001.hf</v>
          </cell>
          <cell r="E986" t="str">
            <v>2.450 mg bis unter 2.850 mg</v>
          </cell>
          <cell r="F986">
            <v>9593.73</v>
          </cell>
        </row>
        <row r="987">
          <cell r="C987" t="str">
            <v>ZP60.17</v>
          </cell>
          <cell r="D987" t="str">
            <v>6-001.hg</v>
          </cell>
          <cell r="E987" t="str">
            <v>2.850 mg bis unter 3.250 mg</v>
          </cell>
          <cell r="F987">
            <v>11079.21</v>
          </cell>
        </row>
        <row r="988">
          <cell r="C988" t="str">
            <v>ZP60.18</v>
          </cell>
          <cell r="D988" t="str">
            <v>6-001.hh</v>
          </cell>
          <cell r="E988" t="str">
            <v>3.250 mg bis unter 3.650 mg</v>
          </cell>
          <cell r="F988">
            <v>12564.69</v>
          </cell>
        </row>
        <row r="989">
          <cell r="C989" t="str">
            <v>ZP60.19</v>
          </cell>
          <cell r="D989" t="str">
            <v>6-001.hj</v>
          </cell>
          <cell r="E989" t="str">
            <v>3.650 mg oder mehr</v>
          </cell>
          <cell r="F989">
            <v>14050.17</v>
          </cell>
        </row>
        <row r="990">
          <cell r="C990">
            <v>0</v>
          </cell>
          <cell r="D990">
            <v>0</v>
          </cell>
          <cell r="E990" t="str">
            <v>Applikation von Medikamenten, Liste 1: Trastuzumab, intravenös</v>
          </cell>
          <cell r="F990">
            <v>0</v>
          </cell>
        </row>
        <row r="991">
          <cell r="C991" t="str">
            <v>ZP61.01</v>
          </cell>
          <cell r="D991" t="str">
            <v>6-001.k0</v>
          </cell>
          <cell r="E991" t="str">
            <v>100 mg bis unter 150 mg</v>
          </cell>
          <cell r="F991">
            <v>594.34</v>
          </cell>
        </row>
        <row r="992">
          <cell r="C992" t="str">
            <v>ZP61.02</v>
          </cell>
          <cell r="D992" t="str">
            <v>6-001.k1</v>
          </cell>
          <cell r="E992" t="str">
            <v>150 mg bis unter 200 mg</v>
          </cell>
          <cell r="F992">
            <v>849.05</v>
          </cell>
        </row>
        <row r="993">
          <cell r="C993" t="str">
            <v>ZP61.03</v>
          </cell>
          <cell r="D993" t="str">
            <v>6-001.k2</v>
          </cell>
          <cell r="E993" t="str">
            <v>200 mg bis unter 250 mg</v>
          </cell>
          <cell r="F993">
            <v>1103.77</v>
          </cell>
        </row>
        <row r="994">
          <cell r="C994" t="str">
            <v>ZP61.04</v>
          </cell>
          <cell r="D994" t="str">
            <v>6-001.k3</v>
          </cell>
          <cell r="E994" t="str">
            <v>250 mg bis unter 300 mg</v>
          </cell>
          <cell r="F994">
            <v>1358.48</v>
          </cell>
        </row>
        <row r="995">
          <cell r="C995" t="str">
            <v>ZP61.05</v>
          </cell>
          <cell r="D995" t="str">
            <v>6-001.k4</v>
          </cell>
          <cell r="E995" t="str">
            <v>300 mg bis unter 350 mg</v>
          </cell>
          <cell r="F995">
            <v>1613.2</v>
          </cell>
        </row>
        <row r="996">
          <cell r="C996" t="str">
            <v>ZP61.06</v>
          </cell>
          <cell r="D996" t="str">
            <v>6-001.k5</v>
          </cell>
          <cell r="E996" t="str">
            <v>350 mg bis unter 400 mg</v>
          </cell>
          <cell r="F996">
            <v>1867.91</v>
          </cell>
        </row>
        <row r="997">
          <cell r="C997" t="str">
            <v>ZP61.07</v>
          </cell>
          <cell r="D997" t="str">
            <v>6-001.k6</v>
          </cell>
          <cell r="E997" t="str">
            <v>400 mg bis unter 450 mg</v>
          </cell>
          <cell r="F997">
            <v>2122.63</v>
          </cell>
        </row>
        <row r="998">
          <cell r="C998" t="str">
            <v>ZP61.08</v>
          </cell>
          <cell r="D998" t="str">
            <v>6-001.k7</v>
          </cell>
          <cell r="E998" t="str">
            <v>450 mg bis unter 500 mg</v>
          </cell>
          <cell r="F998">
            <v>2377.34</v>
          </cell>
        </row>
        <row r="999">
          <cell r="C999" t="str">
            <v>ZP61.09</v>
          </cell>
          <cell r="D999" t="str">
            <v>6-001.k8</v>
          </cell>
          <cell r="E999" t="str">
            <v>500 mg bis unter 600 mg</v>
          </cell>
          <cell r="F999">
            <v>2716.96</v>
          </cell>
        </row>
        <row r="1000">
          <cell r="C1000" t="str">
            <v>ZP61.10</v>
          </cell>
          <cell r="D1000" t="str">
            <v>6-001.k9</v>
          </cell>
          <cell r="E1000" t="str">
            <v>600 mg bis unter 700 mg</v>
          </cell>
          <cell r="F1000">
            <v>3201.94</v>
          </cell>
        </row>
        <row r="1001">
          <cell r="C1001" t="str">
            <v>ZP61.11</v>
          </cell>
          <cell r="D1001" t="str">
            <v>6-001.ka</v>
          </cell>
          <cell r="E1001" t="str">
            <v>700 mg bis unter 800 mg</v>
          </cell>
          <cell r="F1001">
            <v>3735.82</v>
          </cell>
        </row>
        <row r="1002">
          <cell r="C1002" t="str">
            <v>ZP61.12</v>
          </cell>
          <cell r="D1002" t="str">
            <v>6-001.kb</v>
          </cell>
          <cell r="E1002" t="str">
            <v>800 mg bis unter 900 mg</v>
          </cell>
          <cell r="F1002">
            <v>4245.25</v>
          </cell>
        </row>
        <row r="1003">
          <cell r="C1003" t="str">
            <v>ZP61.13</v>
          </cell>
          <cell r="D1003" t="str">
            <v>6-001.kc</v>
          </cell>
          <cell r="E1003" t="str">
            <v>900 mg bis unter 1.000 mg</v>
          </cell>
          <cell r="F1003">
            <v>4754.68</v>
          </cell>
        </row>
        <row r="1004">
          <cell r="C1004" t="str">
            <v>ZP61.14</v>
          </cell>
          <cell r="D1004" t="str">
            <v>6-001.kd</v>
          </cell>
          <cell r="E1004" t="str">
            <v>1.000 mg bis unter 1.200 mg</v>
          </cell>
          <cell r="F1004">
            <v>5433.92</v>
          </cell>
        </row>
        <row r="1005">
          <cell r="C1005" t="str">
            <v>ZP61.15</v>
          </cell>
          <cell r="D1005" t="str">
            <v>6-001.ke</v>
          </cell>
          <cell r="E1005" t="str">
            <v>1.200 mg bis unter 1.400 mg</v>
          </cell>
          <cell r="F1005">
            <v>6452.78</v>
          </cell>
        </row>
        <row r="1006">
          <cell r="C1006" t="str">
            <v>ZP61.16</v>
          </cell>
          <cell r="D1006" t="str">
            <v>6-001.kf</v>
          </cell>
          <cell r="E1006" t="str">
            <v>1.400 mg bis unter 1.600 mg</v>
          </cell>
          <cell r="F1006">
            <v>7471.64</v>
          </cell>
        </row>
        <row r="1007">
          <cell r="C1007" t="str">
            <v>ZP61.17</v>
          </cell>
          <cell r="D1007" t="str">
            <v>6-001.kg</v>
          </cell>
          <cell r="E1007" t="str">
            <v>1.600 mg bis unter 1.800 mg</v>
          </cell>
          <cell r="F1007">
            <v>8490.5</v>
          </cell>
        </row>
        <row r="1008">
          <cell r="C1008" t="str">
            <v>ZP61.18</v>
          </cell>
          <cell r="D1008" t="str">
            <v>6-001.kh</v>
          </cell>
          <cell r="E1008" t="str">
            <v>1.800 mg bis unter 2.000 mg</v>
          </cell>
          <cell r="F1008">
            <v>9509.36</v>
          </cell>
        </row>
        <row r="1009">
          <cell r="C1009" t="str">
            <v>ZP61.19</v>
          </cell>
          <cell r="D1009" t="str">
            <v>6-001.kj</v>
          </cell>
          <cell r="E1009" t="str">
            <v>2.000 mg bis unter 2.200 mg</v>
          </cell>
          <cell r="F1009">
            <v>10528.22</v>
          </cell>
        </row>
        <row r="1010">
          <cell r="C1010" t="str">
            <v>ZP61.20</v>
          </cell>
          <cell r="D1010" t="str">
            <v>6-001.kk</v>
          </cell>
          <cell r="E1010" t="str">
            <v>2.200 mg bis unter 2.400 mg</v>
          </cell>
          <cell r="F1010">
            <v>11547.08</v>
          </cell>
        </row>
        <row r="1011">
          <cell r="C1011" t="str">
            <v>ZP61.21</v>
          </cell>
          <cell r="D1011" t="str">
            <v>6-001.km</v>
          </cell>
          <cell r="E1011" t="str">
            <v>2.400 mg oder mehr</v>
          </cell>
          <cell r="F1011">
            <v>12565.94</v>
          </cell>
        </row>
        <row r="1012">
          <cell r="C1012">
            <v>0</v>
          </cell>
          <cell r="D1012">
            <v>0</v>
          </cell>
          <cell r="E1012" t="str">
            <v>Applikation von Medikamenten, Liste 7: Posaconazol, oral, Suspension</v>
          </cell>
          <cell r="F1012">
            <v>0</v>
          </cell>
        </row>
        <row r="1013">
          <cell r="C1013" t="str">
            <v>ZP62.01</v>
          </cell>
          <cell r="D1013" t="str">
            <v>6-007.00</v>
          </cell>
          <cell r="E1013" t="str">
            <v>1.000 mg bis unter 2.000 mg3)</v>
          </cell>
          <cell r="F1013">
            <v>230.67</v>
          </cell>
        </row>
        <row r="1014">
          <cell r="C1014" t="str">
            <v>ZP62.02</v>
          </cell>
          <cell r="D1014" t="str">
            <v>6-007.01</v>
          </cell>
          <cell r="E1014" t="str">
            <v>2.000 mg bis unter 3.000 mg3)</v>
          </cell>
          <cell r="F1014">
            <v>403.67</v>
          </cell>
        </row>
        <row r="1015">
          <cell r="C1015" t="str">
            <v>ZP62.03</v>
          </cell>
          <cell r="D1015" t="str">
            <v>6-007.02</v>
          </cell>
          <cell r="E1015" t="str">
            <v>3.000 mg bis unter 4.200 mg</v>
          </cell>
          <cell r="F1015">
            <v>588.20000000000005</v>
          </cell>
        </row>
        <row r="1016">
          <cell r="C1016" t="str">
            <v>ZP62.04</v>
          </cell>
          <cell r="D1016" t="str">
            <v>6-007.03</v>
          </cell>
          <cell r="E1016" t="str">
            <v>4.200 mg bis unter 5.400 mg</v>
          </cell>
          <cell r="F1016">
            <v>790.74</v>
          </cell>
        </row>
        <row r="1017">
          <cell r="C1017" t="str">
            <v>ZP62.05</v>
          </cell>
          <cell r="D1017" t="str">
            <v>6-007.04</v>
          </cell>
          <cell r="E1017" t="str">
            <v>5.400 mg bis unter 6.600 mg</v>
          </cell>
          <cell r="F1017">
            <v>1003.4</v>
          </cell>
        </row>
        <row r="1018">
          <cell r="C1018" t="str">
            <v>ZP62.06</v>
          </cell>
          <cell r="D1018" t="str">
            <v>6-007.05</v>
          </cell>
          <cell r="E1018" t="str">
            <v>6.600 mg bis unter 7.800 mg</v>
          </cell>
          <cell r="F1018">
            <v>1211</v>
          </cell>
        </row>
        <row r="1019">
          <cell r="C1019" t="str">
            <v>ZP62.07</v>
          </cell>
          <cell r="D1019" t="str">
            <v>6-007.06</v>
          </cell>
          <cell r="E1019" t="str">
            <v>7.800 mg bis unter 9.000 mg</v>
          </cell>
          <cell r="F1019">
            <v>1418.6</v>
          </cell>
        </row>
        <row r="1020">
          <cell r="C1020" t="str">
            <v>ZP62.08</v>
          </cell>
          <cell r="D1020" t="str">
            <v>6-007.07</v>
          </cell>
          <cell r="E1020" t="str">
            <v>9.000 mg bis unter 11.400 mg</v>
          </cell>
          <cell r="F1020">
            <v>1695.4</v>
          </cell>
        </row>
        <row r="1021">
          <cell r="C1021" t="str">
            <v>ZP62.09</v>
          </cell>
          <cell r="D1021" t="str">
            <v>6-007.08</v>
          </cell>
          <cell r="E1021" t="str">
            <v>11.400 mg bis unter 13.800 mg</v>
          </cell>
          <cell r="F1021">
            <v>2110.6</v>
          </cell>
        </row>
        <row r="1022">
          <cell r="C1022" t="str">
            <v>ZP62.10</v>
          </cell>
          <cell r="D1022" t="str">
            <v>6-007.09</v>
          </cell>
          <cell r="E1022" t="str">
            <v>13.800 mg bis unter 16.200 mg</v>
          </cell>
          <cell r="F1022">
            <v>2525.8000000000002</v>
          </cell>
        </row>
        <row r="1023">
          <cell r="C1023" t="str">
            <v>ZP62.11</v>
          </cell>
          <cell r="D1023" t="str">
            <v>6-007.0a</v>
          </cell>
          <cell r="E1023" t="str">
            <v>16.200 mg bis unter 18.600 mg</v>
          </cell>
          <cell r="F1023">
            <v>2941</v>
          </cell>
        </row>
        <row r="1024">
          <cell r="C1024" t="str">
            <v>ZP62.12</v>
          </cell>
          <cell r="D1024" t="str">
            <v>6-007.0b</v>
          </cell>
          <cell r="E1024" t="str">
            <v>18.600 mg bis unter 21.000 mg</v>
          </cell>
          <cell r="F1024">
            <v>3356.2</v>
          </cell>
        </row>
        <row r="1025">
          <cell r="C1025" t="str">
            <v>ZP62.13</v>
          </cell>
          <cell r="D1025" t="str">
            <v>6-007.0c</v>
          </cell>
          <cell r="E1025" t="str">
            <v>21.000 mg bis unter 25.800 mg</v>
          </cell>
          <cell r="F1025">
            <v>3909.8</v>
          </cell>
        </row>
        <row r="1026">
          <cell r="C1026" t="str">
            <v>ZP62.14</v>
          </cell>
          <cell r="D1026" t="str">
            <v>6-007.0d</v>
          </cell>
          <cell r="E1026" t="str">
            <v>25.800 mg bis unter 30.600 mg</v>
          </cell>
          <cell r="F1026">
            <v>4740.2</v>
          </cell>
        </row>
        <row r="1027">
          <cell r="C1027" t="str">
            <v>ZP62.15</v>
          </cell>
          <cell r="D1027" t="str">
            <v>6-007.0e</v>
          </cell>
          <cell r="E1027" t="str">
            <v>30.600 mg bis unter 35.400 mg</v>
          </cell>
          <cell r="F1027">
            <v>5570.6</v>
          </cell>
        </row>
        <row r="1028">
          <cell r="C1028" t="str">
            <v>ZP62.16</v>
          </cell>
          <cell r="D1028" t="str">
            <v>6-007.0f</v>
          </cell>
          <cell r="E1028" t="str">
            <v>35.400 mg bis unter 40.200 mg</v>
          </cell>
          <cell r="F1028">
            <v>6401</v>
          </cell>
        </row>
        <row r="1029">
          <cell r="C1029" t="str">
            <v>ZP62.17</v>
          </cell>
          <cell r="D1029" t="str">
            <v>6-007.0g</v>
          </cell>
          <cell r="E1029" t="str">
            <v>40.200 mg bis unter 45.000 mg</v>
          </cell>
          <cell r="F1029">
            <v>7231.4</v>
          </cell>
        </row>
        <row r="1030">
          <cell r="C1030" t="str">
            <v>ZP62.18</v>
          </cell>
          <cell r="D1030" t="str">
            <v>6-007.0h</v>
          </cell>
          <cell r="E1030" t="str">
            <v>45.000 mg bis unter 54.600 mg</v>
          </cell>
          <cell r="F1030">
            <v>8338.6</v>
          </cell>
        </row>
        <row r="1031">
          <cell r="C1031" t="str">
            <v>ZP62.19</v>
          </cell>
          <cell r="D1031" t="str">
            <v>6-007.0j</v>
          </cell>
          <cell r="E1031" t="str">
            <v>54.600 mg bis unter 64.200 mg</v>
          </cell>
          <cell r="F1031">
            <v>9999.4</v>
          </cell>
        </row>
        <row r="1032">
          <cell r="C1032" t="str">
            <v>ZP62.20</v>
          </cell>
          <cell r="D1032" t="str">
            <v>6-007.0k</v>
          </cell>
          <cell r="E1032" t="str">
            <v>64.200 mg bis unter 73.800 mg</v>
          </cell>
          <cell r="F1032">
            <v>11660.2</v>
          </cell>
        </row>
        <row r="1033">
          <cell r="C1033" t="str">
            <v>ZP62.21</v>
          </cell>
          <cell r="D1033" t="str">
            <v>6-007.0m</v>
          </cell>
          <cell r="E1033" t="str">
            <v>73.800 mg bis unter 83.400 mg</v>
          </cell>
          <cell r="F1033">
            <v>13321</v>
          </cell>
        </row>
        <row r="1034">
          <cell r="C1034" t="str">
            <v>ZP62.22</v>
          </cell>
          <cell r="D1034" t="str">
            <v>6-007.0n</v>
          </cell>
          <cell r="E1034" t="str">
            <v>83.400 mg bis unter 93.000 mg</v>
          </cell>
          <cell r="F1034">
            <v>14981.8</v>
          </cell>
        </row>
        <row r="1035">
          <cell r="C1035" t="str">
            <v>ZP62.23</v>
          </cell>
          <cell r="D1035" t="str">
            <v>6-007.0p</v>
          </cell>
          <cell r="E1035" t="str">
            <v>93.000 mg oder mehr</v>
          </cell>
          <cell r="F1035">
            <v>16642.599999999999</v>
          </cell>
        </row>
        <row r="1036">
          <cell r="C1036">
            <v>0</v>
          </cell>
          <cell r="D1036">
            <v>0</v>
          </cell>
          <cell r="E1036" t="str">
            <v>Applikation von Medikamenten, Liste 3: Abatacept, intravenös</v>
          </cell>
          <cell r="F1036">
            <v>0</v>
          </cell>
        </row>
        <row r="1037">
          <cell r="C1037" t="str">
            <v>ZP63.01</v>
          </cell>
          <cell r="D1037" t="str">
            <v>6-003.s0</v>
          </cell>
          <cell r="E1037" t="str">
            <v>125 mg bis unter 250 mg4)</v>
          </cell>
          <cell r="F1037">
            <v>304.89999999999998</v>
          </cell>
        </row>
        <row r="1038">
          <cell r="C1038" t="str">
            <v>ZP63.02</v>
          </cell>
          <cell r="D1038" t="str">
            <v>6-003.s1</v>
          </cell>
          <cell r="E1038" t="str">
            <v>250 mg bis unter 500 mg4)</v>
          </cell>
          <cell r="F1038">
            <v>609.79999999999995</v>
          </cell>
        </row>
        <row r="1039">
          <cell r="C1039" t="str">
            <v>ZP63.03</v>
          </cell>
          <cell r="D1039" t="str">
            <v>6-003.s2</v>
          </cell>
          <cell r="E1039" t="str">
            <v>500 mg bis unter 750 mg</v>
          </cell>
          <cell r="F1039">
            <v>914.7</v>
          </cell>
        </row>
        <row r="1040">
          <cell r="C1040" t="str">
            <v>ZP63.04</v>
          </cell>
          <cell r="D1040" t="str">
            <v>6-003.s3</v>
          </cell>
          <cell r="E1040" t="str">
            <v>750 mg bis unter 1.000 mg</v>
          </cell>
          <cell r="F1040">
            <v>1372.05</v>
          </cell>
        </row>
        <row r="1041">
          <cell r="C1041" t="str">
            <v>ZP63.05</v>
          </cell>
          <cell r="D1041" t="str">
            <v>6-003.s4</v>
          </cell>
          <cell r="E1041" t="str">
            <v>1.000 mg bis unter 1.250 mg</v>
          </cell>
          <cell r="F1041">
            <v>1829.4</v>
          </cell>
        </row>
        <row r="1042">
          <cell r="C1042" t="str">
            <v>ZP63.06</v>
          </cell>
          <cell r="D1042" t="str">
            <v>6-003.s5</v>
          </cell>
          <cell r="E1042" t="str">
            <v>1.250 mg bis unter 1.500 mg</v>
          </cell>
          <cell r="F1042">
            <v>2286.75</v>
          </cell>
        </row>
        <row r="1043">
          <cell r="C1043" t="str">
            <v>ZP63.07</v>
          </cell>
          <cell r="D1043" t="str">
            <v>6-003.s6</v>
          </cell>
          <cell r="E1043" t="str">
            <v>1.500 mg bis unter 1.750 mg</v>
          </cell>
          <cell r="F1043">
            <v>2744.1</v>
          </cell>
        </row>
        <row r="1044">
          <cell r="C1044" t="str">
            <v>ZP63.08</v>
          </cell>
          <cell r="D1044" t="str">
            <v>6-003.s7</v>
          </cell>
          <cell r="E1044" t="str">
            <v>1.750 mg bis unter 2.000 mg</v>
          </cell>
          <cell r="F1044">
            <v>3201.45</v>
          </cell>
        </row>
        <row r="1045">
          <cell r="C1045" t="str">
            <v>ZP63.09</v>
          </cell>
          <cell r="D1045" t="str">
            <v>6-003.s8</v>
          </cell>
          <cell r="E1045" t="str">
            <v>2.000 mg bis unter 2.250 mg</v>
          </cell>
          <cell r="F1045">
            <v>3658.8</v>
          </cell>
        </row>
        <row r="1046">
          <cell r="C1046" t="str">
            <v>ZP63.10</v>
          </cell>
          <cell r="D1046" t="str">
            <v>6-003.s9</v>
          </cell>
          <cell r="E1046" t="str">
            <v>2.250 mg bis unter 2.500 mg</v>
          </cell>
          <cell r="F1046">
            <v>4116.1499999999996</v>
          </cell>
        </row>
        <row r="1047">
          <cell r="C1047" t="str">
            <v>ZP63.11</v>
          </cell>
          <cell r="D1047" t="str">
            <v>6-003.sa</v>
          </cell>
          <cell r="E1047" t="str">
            <v>2.500 mg bis unter 2.750 mg</v>
          </cell>
          <cell r="F1047">
            <v>4573.5</v>
          </cell>
        </row>
        <row r="1048">
          <cell r="C1048" t="str">
            <v>ZP63.12</v>
          </cell>
          <cell r="D1048" t="str">
            <v>6-003.sb</v>
          </cell>
          <cell r="E1048" t="str">
            <v>2.750 mg bis unter 3.000 mg</v>
          </cell>
          <cell r="F1048">
            <v>5030.8500000000004</v>
          </cell>
        </row>
        <row r="1049">
          <cell r="C1049" t="str">
            <v>ZP63.13</v>
          </cell>
          <cell r="D1049" t="str">
            <v>6-003.sc</v>
          </cell>
          <cell r="E1049" t="str">
            <v>3.000 mg oder mehr</v>
          </cell>
          <cell r="F1049">
            <v>5488.2</v>
          </cell>
        </row>
        <row r="1050">
          <cell r="C1050">
            <v>0</v>
          </cell>
          <cell r="D1050">
            <v>0</v>
          </cell>
          <cell r="E1050" t="str">
            <v>Applikation von Medikamenten, Liste 3: Eculizumab, parenteral</v>
          </cell>
          <cell r="F1050">
            <v>0</v>
          </cell>
        </row>
        <row r="1051">
          <cell r="C1051" t="str">
            <v>ZP64.01</v>
          </cell>
          <cell r="D1051" t="str">
            <v>6-003.h0</v>
          </cell>
          <cell r="E1051" t="str">
            <v>300 mg bis unter 600 mg</v>
          </cell>
          <cell r="F1051">
            <v>5566.98</v>
          </cell>
        </row>
        <row r="1052">
          <cell r="C1052" t="str">
            <v>ZP64.02</v>
          </cell>
          <cell r="D1052" t="str">
            <v>6-003.h1</v>
          </cell>
          <cell r="E1052" t="str">
            <v>600 mg bis unter 900 mg</v>
          </cell>
          <cell r="F1052">
            <v>11133.96</v>
          </cell>
        </row>
        <row r="1053">
          <cell r="C1053" t="str">
            <v>ZP64.03</v>
          </cell>
          <cell r="D1053" t="str">
            <v>6-003.h2</v>
          </cell>
          <cell r="E1053" t="str">
            <v>900 mg bis unter 1.200 mg</v>
          </cell>
          <cell r="F1053">
            <v>16700.939999999999</v>
          </cell>
        </row>
        <row r="1054">
          <cell r="C1054" t="str">
            <v>ZP64.04</v>
          </cell>
          <cell r="D1054" t="str">
            <v>6-003.h3</v>
          </cell>
          <cell r="E1054" t="str">
            <v>1.200 mg bis unter 1.500 mg</v>
          </cell>
          <cell r="F1054">
            <v>22267.919999999998</v>
          </cell>
        </row>
        <row r="1055">
          <cell r="C1055" t="str">
            <v>ZP64.05</v>
          </cell>
          <cell r="D1055" t="str">
            <v>6-003.h4</v>
          </cell>
          <cell r="E1055" t="str">
            <v>1.500 mg bis unter 1.800 mg</v>
          </cell>
          <cell r="F1055">
            <v>27834.9</v>
          </cell>
        </row>
        <row r="1056">
          <cell r="C1056" t="str">
            <v>ZP64.06</v>
          </cell>
          <cell r="D1056" t="str">
            <v>6-003.h5</v>
          </cell>
          <cell r="E1056" t="str">
            <v>1.800 mg bis unter 2.100 mg</v>
          </cell>
          <cell r="F1056">
            <v>33401.879999999997</v>
          </cell>
        </row>
        <row r="1057">
          <cell r="C1057" t="str">
            <v>ZP64.07</v>
          </cell>
          <cell r="D1057" t="str">
            <v>6-003.h6</v>
          </cell>
          <cell r="E1057" t="str">
            <v>2.100 mg bis unter 2.400 mg</v>
          </cell>
          <cell r="F1057">
            <v>38968.86</v>
          </cell>
        </row>
        <row r="1058">
          <cell r="C1058" t="str">
            <v>ZP64.08</v>
          </cell>
          <cell r="D1058" t="str">
            <v>6-003.h7</v>
          </cell>
          <cell r="E1058" t="str">
            <v>2.400 mg bis unter 2.700 mg</v>
          </cell>
          <cell r="F1058">
            <v>44535.839999999997</v>
          </cell>
        </row>
        <row r="1059">
          <cell r="C1059" t="str">
            <v>ZP64.09</v>
          </cell>
          <cell r="D1059" t="str">
            <v>6-003.h8</v>
          </cell>
          <cell r="E1059" t="str">
            <v>2.700 mg bis unter 3.000 mg</v>
          </cell>
          <cell r="F1059">
            <v>50102.82</v>
          </cell>
        </row>
        <row r="1060">
          <cell r="C1060" t="str">
            <v>ZP64.10</v>
          </cell>
          <cell r="D1060" t="str">
            <v>6-003.h9</v>
          </cell>
          <cell r="E1060" t="str">
            <v>3.000 mg bis unter 3.300 mg</v>
          </cell>
          <cell r="F1060">
            <v>55669.8</v>
          </cell>
        </row>
        <row r="1061">
          <cell r="C1061" t="str">
            <v>ZP64.11</v>
          </cell>
          <cell r="D1061" t="str">
            <v>6-003.ha</v>
          </cell>
          <cell r="E1061" t="str">
            <v>3.300 mg bis unter 3.600 mg</v>
          </cell>
          <cell r="F1061">
            <v>61236.78</v>
          </cell>
        </row>
        <row r="1062">
          <cell r="C1062" t="str">
            <v>ZP64.12</v>
          </cell>
          <cell r="D1062" t="str">
            <v>6-003.hb</v>
          </cell>
          <cell r="E1062" t="str">
            <v>3.600 mg bis unter 3.900 mg</v>
          </cell>
          <cell r="F1062">
            <v>66803.759999999995</v>
          </cell>
        </row>
        <row r="1063">
          <cell r="C1063" t="str">
            <v>ZP64.13</v>
          </cell>
          <cell r="D1063" t="str">
            <v>6-003.hc</v>
          </cell>
          <cell r="E1063" t="str">
            <v>3.900 mg bis unter 4.200 mg</v>
          </cell>
          <cell r="F1063">
            <v>72370.740000000005</v>
          </cell>
        </row>
        <row r="1064">
          <cell r="C1064" t="str">
            <v>ZP64.14</v>
          </cell>
          <cell r="D1064" t="str">
            <v>6-003.hd</v>
          </cell>
          <cell r="E1064" t="str">
            <v>4.200 mg bis unter 4.500 mg</v>
          </cell>
          <cell r="F1064">
            <v>77937.72</v>
          </cell>
        </row>
        <row r="1065">
          <cell r="C1065" t="str">
            <v>ZP64.15</v>
          </cell>
          <cell r="D1065" t="str">
            <v>6-003.he</v>
          </cell>
          <cell r="E1065" t="str">
            <v>4.500 mg bis unter 4.800 mg</v>
          </cell>
          <cell r="F1065">
            <v>83504.7</v>
          </cell>
        </row>
        <row r="1066">
          <cell r="C1066" t="str">
            <v>ZP64.16</v>
          </cell>
          <cell r="D1066" t="str">
            <v>6-003.hf</v>
          </cell>
          <cell r="E1066" t="str">
            <v>4.800 mg bis unter 5.100 mg</v>
          </cell>
          <cell r="F1066">
            <v>89071.679999999993</v>
          </cell>
        </row>
        <row r="1067">
          <cell r="C1067" t="str">
            <v>ZP64.17</v>
          </cell>
          <cell r="D1067" t="str">
            <v>6-003.hg</v>
          </cell>
          <cell r="E1067" t="str">
            <v>5.100 mg bis unter 5.400 mg</v>
          </cell>
          <cell r="F1067">
            <v>94638.66</v>
          </cell>
        </row>
        <row r="1068">
          <cell r="C1068" t="str">
            <v>ZP64.18</v>
          </cell>
          <cell r="D1068" t="str">
            <v>6-003.hh</v>
          </cell>
          <cell r="E1068" t="str">
            <v>5.400 mg bis unter 5.700 mg</v>
          </cell>
          <cell r="F1068">
            <v>100205.64</v>
          </cell>
        </row>
        <row r="1069">
          <cell r="C1069" t="str">
            <v>ZP64.19</v>
          </cell>
          <cell r="D1069" t="str">
            <v>6-003.hj</v>
          </cell>
          <cell r="E1069" t="str">
            <v>5.700 mg bis unter 6.000 mg</v>
          </cell>
          <cell r="F1069">
            <v>105772.62</v>
          </cell>
        </row>
        <row r="1070">
          <cell r="C1070" t="str">
            <v>ZP64.20</v>
          </cell>
          <cell r="D1070" t="str">
            <v>6-003.hk</v>
          </cell>
          <cell r="E1070" t="str">
            <v>6.000 mg oder mehr</v>
          </cell>
          <cell r="F1070">
            <v>111339.6</v>
          </cell>
        </row>
        <row r="1071">
          <cell r="C1071">
            <v>0</v>
          </cell>
          <cell r="D1071">
            <v>0</v>
          </cell>
          <cell r="E1071" t="str">
            <v>Applikation von Medikamenten, Liste 6: Ofatumumab, parenteral</v>
          </cell>
          <cell r="F1071">
            <v>0</v>
          </cell>
        </row>
        <row r="1072">
          <cell r="C1072" t="str">
            <v>ZP65.01</v>
          </cell>
          <cell r="D1072" t="str">
            <v>6-006.40</v>
          </cell>
          <cell r="E1072" t="str">
            <v>300 mg bis unter 600 mg</v>
          </cell>
          <cell r="F1072">
            <v>877.35</v>
          </cell>
        </row>
        <row r="1073">
          <cell r="C1073" t="str">
            <v>ZP65.02</v>
          </cell>
          <cell r="D1073" t="str">
            <v>6-006.41</v>
          </cell>
          <cell r="E1073" t="str">
            <v>600 mg bis unter 900 mg</v>
          </cell>
          <cell r="F1073">
            <v>1754.7</v>
          </cell>
        </row>
        <row r="1074">
          <cell r="C1074" t="str">
            <v>ZP65.03</v>
          </cell>
          <cell r="D1074" t="str">
            <v>6-006.42</v>
          </cell>
          <cell r="E1074" t="str">
            <v>900 mg bis unter 1.200 mg</v>
          </cell>
          <cell r="F1074">
            <v>2632.05</v>
          </cell>
        </row>
        <row r="1075">
          <cell r="C1075" t="str">
            <v>ZP65.04</v>
          </cell>
          <cell r="D1075" t="str">
            <v>6-006.43</v>
          </cell>
          <cell r="E1075" t="str">
            <v>1.200 mg bis unter 1.500 mg</v>
          </cell>
          <cell r="F1075">
            <v>3509.4</v>
          </cell>
        </row>
        <row r="1076">
          <cell r="C1076" t="str">
            <v>ZP65.05</v>
          </cell>
          <cell r="D1076" t="str">
            <v>6-006.44</v>
          </cell>
          <cell r="E1076" t="str">
            <v>1.500 mg bis unter 2.000 mg</v>
          </cell>
          <cell r="F1076">
            <v>4386.75</v>
          </cell>
        </row>
        <row r="1077">
          <cell r="C1077" t="str">
            <v>ZP65.06</v>
          </cell>
          <cell r="D1077" t="str">
            <v>6-006.45</v>
          </cell>
          <cell r="E1077" t="str">
            <v>2.000 mg bis unter 4.000 mg</v>
          </cell>
          <cell r="F1077">
            <v>5849</v>
          </cell>
        </row>
        <row r="1078">
          <cell r="C1078" t="str">
            <v>ZP65.07</v>
          </cell>
          <cell r="D1078" t="str">
            <v>6-006.46</v>
          </cell>
          <cell r="E1078" t="str">
            <v>4.000 mg bis unter 6.000 mg</v>
          </cell>
          <cell r="F1078">
            <v>11698</v>
          </cell>
        </row>
        <row r="1079">
          <cell r="C1079" t="str">
            <v>ZP65.08</v>
          </cell>
          <cell r="D1079" t="str">
            <v>6-006.47</v>
          </cell>
          <cell r="E1079" t="str">
            <v>6.000 mg bis unter 8.000 mg</v>
          </cell>
          <cell r="F1079">
            <v>17547</v>
          </cell>
        </row>
        <row r="1080">
          <cell r="C1080" t="str">
            <v>ZP65.09</v>
          </cell>
          <cell r="D1080" t="str">
            <v>6-006.48</v>
          </cell>
          <cell r="E1080" t="str">
            <v>8.000 mg bis unter 10.000 mg</v>
          </cell>
          <cell r="F1080">
            <v>23396</v>
          </cell>
        </row>
        <row r="1081">
          <cell r="C1081" t="str">
            <v>ZP65.10</v>
          </cell>
          <cell r="D1081" t="str">
            <v>6-006.49</v>
          </cell>
          <cell r="E1081" t="str">
            <v>10.000 mg bis unter 12.000 mg</v>
          </cell>
          <cell r="F1081">
            <v>29245</v>
          </cell>
        </row>
        <row r="1082">
          <cell r="C1082" t="str">
            <v>ZP65.11</v>
          </cell>
          <cell r="D1082" t="str">
            <v>6-006.4a</v>
          </cell>
          <cell r="E1082" t="str">
            <v>12.000 mg bis unter 14.000 mg</v>
          </cell>
          <cell r="F1082">
            <v>35094</v>
          </cell>
        </row>
        <row r="1083">
          <cell r="C1083" t="str">
            <v>ZP65.12</v>
          </cell>
          <cell r="D1083" t="str">
            <v>6-006.4b</v>
          </cell>
          <cell r="E1083" t="str">
            <v>14.000 mg bis unter 16.000 mg</v>
          </cell>
          <cell r="F1083">
            <v>40943</v>
          </cell>
        </row>
        <row r="1084">
          <cell r="C1084" t="str">
            <v>ZP65.13</v>
          </cell>
          <cell r="D1084" t="str">
            <v>6-006.4c</v>
          </cell>
          <cell r="E1084" t="str">
            <v>16.000 mg bis unter 18.000 mg</v>
          </cell>
          <cell r="F1084">
            <v>46792</v>
          </cell>
        </row>
        <row r="1085">
          <cell r="C1085" t="str">
            <v>ZP65.14</v>
          </cell>
          <cell r="D1085" t="str">
            <v>6-006.4d</v>
          </cell>
          <cell r="E1085" t="str">
            <v>18.000 mg bis unter 20.000 mg</v>
          </cell>
          <cell r="F1085">
            <v>52641</v>
          </cell>
        </row>
        <row r="1086">
          <cell r="C1086" t="str">
            <v>ZP65.15</v>
          </cell>
          <cell r="D1086" t="str">
            <v>6-006.4e</v>
          </cell>
          <cell r="E1086" t="str">
            <v>20.000 mg bis unter 22.000 mg</v>
          </cell>
          <cell r="F1086">
            <v>58490</v>
          </cell>
        </row>
        <row r="1087">
          <cell r="C1087" t="str">
            <v>ZP65.16</v>
          </cell>
          <cell r="D1087" t="str">
            <v>6-006.4f</v>
          </cell>
          <cell r="E1087" t="str">
            <v>22.000 mg bis unter 24.000 mg</v>
          </cell>
          <cell r="F1087">
            <v>64339</v>
          </cell>
        </row>
        <row r="1088">
          <cell r="C1088" t="str">
            <v>ZP65.17</v>
          </cell>
          <cell r="D1088" t="str">
            <v>6-006.4g</v>
          </cell>
          <cell r="E1088" t="str">
            <v>24.000 mg oder mehr</v>
          </cell>
          <cell r="F1088">
            <v>70188</v>
          </cell>
        </row>
        <row r="1089">
          <cell r="C1089">
            <v>0</v>
          </cell>
          <cell r="D1089">
            <v>0</v>
          </cell>
          <cell r="E1089" t="str">
            <v>Applikation von Medikamenten, Liste 4: Decitabine, parenteral</v>
          </cell>
          <cell r="F1089">
            <v>0</v>
          </cell>
        </row>
        <row r="1090">
          <cell r="C1090" t="str">
            <v>ZP66.01</v>
          </cell>
          <cell r="D1090" t="str">
            <v>6-004.40</v>
          </cell>
          <cell r="E1090" t="str">
            <v>30 mg bis unter 60 mg</v>
          </cell>
          <cell r="F1090">
            <v>1074.95</v>
          </cell>
        </row>
        <row r="1091">
          <cell r="C1091" t="str">
            <v>ZP66.02</v>
          </cell>
          <cell r="D1091" t="str">
            <v>6-004.41</v>
          </cell>
          <cell r="E1091" t="str">
            <v>60 mg bis unter 90 mg</v>
          </cell>
          <cell r="F1091">
            <v>1943.8</v>
          </cell>
        </row>
        <row r="1092">
          <cell r="C1092" t="str">
            <v>ZP66.03</v>
          </cell>
          <cell r="D1092" t="str">
            <v>6-004.42</v>
          </cell>
          <cell r="E1092" t="str">
            <v>90 mg bis unter 120 mg</v>
          </cell>
          <cell r="F1092">
            <v>2758.7</v>
          </cell>
        </row>
        <row r="1093">
          <cell r="C1093" t="str">
            <v>ZP66.04</v>
          </cell>
          <cell r="D1093" t="str">
            <v>6-004.43</v>
          </cell>
          <cell r="E1093" t="str">
            <v>120 mg bis unter 150 mg</v>
          </cell>
          <cell r="F1093">
            <v>3609.92</v>
          </cell>
        </row>
        <row r="1094">
          <cell r="C1094" t="str">
            <v>ZP66.05</v>
          </cell>
          <cell r="D1094" t="str">
            <v>6-004.44</v>
          </cell>
          <cell r="E1094" t="str">
            <v>150 mg bis unter 180 mg</v>
          </cell>
          <cell r="F1094">
            <v>4442.9799999999996</v>
          </cell>
        </row>
        <row r="1095">
          <cell r="C1095" t="str">
            <v>ZP66.06</v>
          </cell>
          <cell r="D1095" t="str">
            <v>6-004.45</v>
          </cell>
          <cell r="E1095" t="str">
            <v>180 mg bis unter 210 mg</v>
          </cell>
          <cell r="F1095">
            <v>5276.03</v>
          </cell>
        </row>
        <row r="1096">
          <cell r="C1096" t="str">
            <v>ZP66.07</v>
          </cell>
          <cell r="D1096" t="str">
            <v>6-004.46</v>
          </cell>
          <cell r="E1096" t="str">
            <v>210 mg bis unter 240 mg</v>
          </cell>
          <cell r="F1096">
            <v>6055.3</v>
          </cell>
        </row>
        <row r="1097">
          <cell r="C1097" t="str">
            <v>ZP66.08</v>
          </cell>
          <cell r="D1097" t="str">
            <v>6-004.47</v>
          </cell>
          <cell r="E1097" t="str">
            <v>240 mg bis unter 270 mg</v>
          </cell>
          <cell r="F1097">
            <v>6942.15</v>
          </cell>
        </row>
        <row r="1098">
          <cell r="C1098" t="str">
            <v>ZP66.09</v>
          </cell>
          <cell r="D1098" t="str">
            <v>6-004.48</v>
          </cell>
          <cell r="E1098" t="str">
            <v>270 mg bis unter 300 mg</v>
          </cell>
          <cell r="F1098">
            <v>7775.21</v>
          </cell>
        </row>
        <row r="1099">
          <cell r="C1099" t="str">
            <v>ZP66.10</v>
          </cell>
          <cell r="D1099" t="str">
            <v>6-004.49</v>
          </cell>
          <cell r="E1099" t="str">
            <v>300 mg bis unter 330 mg</v>
          </cell>
          <cell r="F1099">
            <v>8608.27</v>
          </cell>
        </row>
        <row r="1100">
          <cell r="C1100" t="str">
            <v>ZP66.11</v>
          </cell>
          <cell r="D1100" t="str">
            <v>6-004.4a</v>
          </cell>
          <cell r="E1100" t="str">
            <v>330 mg bis unter 360 mg</v>
          </cell>
          <cell r="F1100">
            <v>9441.32</v>
          </cell>
        </row>
        <row r="1101">
          <cell r="C1101" t="str">
            <v>ZP66.12</v>
          </cell>
          <cell r="D1101" t="str">
            <v>6-004.4b</v>
          </cell>
          <cell r="E1101" t="str">
            <v>360 mg bis unter 390 mg</v>
          </cell>
          <cell r="F1101">
            <v>10274.379999999999</v>
          </cell>
        </row>
        <row r="1102">
          <cell r="C1102" t="str">
            <v>ZP66.13</v>
          </cell>
          <cell r="D1102" t="str">
            <v>6-004.4c</v>
          </cell>
          <cell r="E1102" t="str">
            <v>390 mg bis unter 420 mg</v>
          </cell>
          <cell r="F1102">
            <v>11107.44</v>
          </cell>
        </row>
        <row r="1103">
          <cell r="C1103" t="str">
            <v>ZP66.14</v>
          </cell>
          <cell r="D1103" t="str">
            <v>6-004.4d</v>
          </cell>
          <cell r="E1103" t="str">
            <v>420 mg bis unter 450 mg</v>
          </cell>
          <cell r="F1103">
            <v>11940.5</v>
          </cell>
        </row>
        <row r="1104">
          <cell r="C1104" t="str">
            <v>ZP66.15</v>
          </cell>
          <cell r="D1104" t="str">
            <v>6-004.4e</v>
          </cell>
          <cell r="E1104" t="str">
            <v>450 mg bis unter 480 mg</v>
          </cell>
          <cell r="F1104">
            <v>12773.56</v>
          </cell>
        </row>
        <row r="1105">
          <cell r="C1105" t="str">
            <v>ZP66.16</v>
          </cell>
          <cell r="D1105" t="str">
            <v>6-004.4f</v>
          </cell>
          <cell r="E1105" t="str">
            <v>480 mg bis unter 510 mg</v>
          </cell>
          <cell r="F1105">
            <v>13606.61</v>
          </cell>
        </row>
        <row r="1106">
          <cell r="C1106" t="str">
            <v>ZP66.17</v>
          </cell>
          <cell r="D1106" t="str">
            <v>6-004.4g</v>
          </cell>
          <cell r="E1106" t="str">
            <v>510 mg oder mehr</v>
          </cell>
          <cell r="F1106">
            <v>14439.67</v>
          </cell>
        </row>
        <row r="1107">
          <cell r="C1107">
            <v>0</v>
          </cell>
          <cell r="D1107">
            <v>0</v>
          </cell>
          <cell r="E1107" t="str">
            <v>Applikation von Medikamenten, Liste 5: Tocilizumab, intravenös</v>
          </cell>
          <cell r="F1107">
            <v>0</v>
          </cell>
        </row>
        <row r="1108">
          <cell r="C1108" t="str">
            <v>ZP67.01</v>
          </cell>
          <cell r="D1108" t="str">
            <v>6-005.m0</v>
          </cell>
          <cell r="E1108" t="str">
            <v>80 mg bis unter 200 mg4)</v>
          </cell>
          <cell r="F1108">
            <v>318.29000000000002</v>
          </cell>
        </row>
        <row r="1109">
          <cell r="C1109" t="str">
            <v>ZP67.02</v>
          </cell>
          <cell r="D1109" t="str">
            <v>6-005.m1</v>
          </cell>
          <cell r="E1109" t="str">
            <v>200 mg bis unter 320 mg4)</v>
          </cell>
          <cell r="F1109">
            <v>636.58000000000004</v>
          </cell>
        </row>
        <row r="1110">
          <cell r="C1110" t="str">
            <v>ZP67.03</v>
          </cell>
          <cell r="D1110" t="str">
            <v>6-005.m2</v>
          </cell>
          <cell r="E1110" t="str">
            <v>320 mg bis unter 480 mg</v>
          </cell>
          <cell r="F1110">
            <v>954.86</v>
          </cell>
        </row>
        <row r="1111">
          <cell r="C1111" t="str">
            <v>ZP67.04</v>
          </cell>
          <cell r="D1111" t="str">
            <v>6-005.m3</v>
          </cell>
          <cell r="E1111" t="str">
            <v>480 mg bis unter 640 mg</v>
          </cell>
          <cell r="F1111">
            <v>1379.25</v>
          </cell>
        </row>
        <row r="1112">
          <cell r="C1112" t="str">
            <v>ZP67.05</v>
          </cell>
          <cell r="D1112" t="str">
            <v>6-005.m4</v>
          </cell>
          <cell r="E1112" t="str">
            <v>640 mg bis unter 800 mg</v>
          </cell>
          <cell r="F1112">
            <v>1803.63</v>
          </cell>
        </row>
        <row r="1113">
          <cell r="C1113" t="str">
            <v>ZP67.06</v>
          </cell>
          <cell r="D1113" t="str">
            <v>6-005.m5</v>
          </cell>
          <cell r="E1113" t="str">
            <v>800 mg bis unter 960 mg</v>
          </cell>
          <cell r="F1113">
            <v>2228.02</v>
          </cell>
        </row>
        <row r="1114">
          <cell r="C1114" t="str">
            <v>ZP67.07</v>
          </cell>
          <cell r="D1114" t="str">
            <v>6-005.m6</v>
          </cell>
          <cell r="E1114" t="str">
            <v>960 mg bis unter 1.120 mg</v>
          </cell>
          <cell r="F1114">
            <v>2652.4</v>
          </cell>
        </row>
        <row r="1115">
          <cell r="C1115" t="str">
            <v>ZP67.08</v>
          </cell>
          <cell r="D1115" t="str">
            <v>6-005.m7</v>
          </cell>
          <cell r="E1115" t="str">
            <v>1.120 mg bis unter 1.280 mg</v>
          </cell>
          <cell r="F1115">
            <v>3076.78</v>
          </cell>
        </row>
        <row r="1116">
          <cell r="C1116" t="str">
            <v>ZP67.09</v>
          </cell>
          <cell r="D1116" t="str">
            <v>6-005.m8</v>
          </cell>
          <cell r="E1116" t="str">
            <v>1.280 mg bis unter 1.440 mg</v>
          </cell>
          <cell r="F1116">
            <v>3501.17</v>
          </cell>
        </row>
        <row r="1117">
          <cell r="C1117" t="str">
            <v>ZP67.10</v>
          </cell>
          <cell r="D1117" t="str">
            <v>6-005.m9</v>
          </cell>
          <cell r="E1117" t="str">
            <v>1.440 mg bis unter 1.600 mg</v>
          </cell>
          <cell r="F1117">
            <v>3925.55</v>
          </cell>
        </row>
        <row r="1118">
          <cell r="C1118" t="str">
            <v>ZP67.11</v>
          </cell>
          <cell r="D1118" t="str">
            <v>6-005.ma</v>
          </cell>
          <cell r="E1118" t="str">
            <v>1.600 mg bis unter 1.760 mg</v>
          </cell>
          <cell r="F1118">
            <v>4349.9399999999996</v>
          </cell>
        </row>
        <row r="1119">
          <cell r="C1119" t="str">
            <v>ZP67.12</v>
          </cell>
          <cell r="D1119" t="str">
            <v>6-005.mb</v>
          </cell>
          <cell r="E1119" t="str">
            <v>1.760 mg bis unter 1.920 mg</v>
          </cell>
          <cell r="F1119">
            <v>4774.32</v>
          </cell>
        </row>
        <row r="1120">
          <cell r="C1120" t="str">
            <v>ZP67.13</v>
          </cell>
          <cell r="D1120" t="str">
            <v>6-005.mc</v>
          </cell>
          <cell r="E1120" t="str">
            <v>1.920 mg bis unter 2.080 mg</v>
          </cell>
          <cell r="F1120">
            <v>5198.7</v>
          </cell>
        </row>
        <row r="1121">
          <cell r="C1121" t="str">
            <v>ZP67.14</v>
          </cell>
          <cell r="D1121" t="str">
            <v>6-005.md</v>
          </cell>
          <cell r="E1121" t="str">
            <v>2.080 mg oder mehr</v>
          </cell>
          <cell r="F1121">
            <v>5623.09</v>
          </cell>
        </row>
        <row r="1122">
          <cell r="C1122">
            <v>0</v>
          </cell>
          <cell r="D1122">
            <v>0</v>
          </cell>
          <cell r="E1122" t="str">
            <v>Applikation von Medikamenten, Liste 7: Lipegfilgrastim, parenteral</v>
          </cell>
          <cell r="F1122">
            <v>0</v>
          </cell>
        </row>
        <row r="1123">
          <cell r="C1123" t="str">
            <v>ZP68.01</v>
          </cell>
          <cell r="D1123" t="str">
            <v>6-007.70</v>
          </cell>
          <cell r="E1123" t="str">
            <v>1 mg bis unter 3 mg4)</v>
          </cell>
          <cell r="F1123">
            <v>203.49</v>
          </cell>
        </row>
        <row r="1124">
          <cell r="C1124" t="str">
            <v>ZP68.02</v>
          </cell>
          <cell r="D1124" t="str">
            <v>6-007.71</v>
          </cell>
          <cell r="E1124" t="str">
            <v>3 mg bis unter 6 mg4)</v>
          </cell>
          <cell r="F1124">
            <v>488.39</v>
          </cell>
        </row>
        <row r="1125">
          <cell r="C1125" t="str">
            <v>ZP68.03</v>
          </cell>
          <cell r="D1125" t="str">
            <v>6-007.72</v>
          </cell>
          <cell r="E1125" t="str">
            <v>6 mg bis unter 12 mg</v>
          </cell>
          <cell r="F1125">
            <v>541.46</v>
          </cell>
        </row>
        <row r="1126">
          <cell r="C1126" t="str">
            <v>ZP68.04</v>
          </cell>
          <cell r="D1126" t="str">
            <v>6-007.73</v>
          </cell>
          <cell r="E1126" t="str">
            <v>12 mg bis unter 18 mg</v>
          </cell>
          <cell r="F1126">
            <v>1274.04</v>
          </cell>
        </row>
        <row r="1127">
          <cell r="C1127" t="str">
            <v>ZP68.05</v>
          </cell>
          <cell r="D1127" t="str">
            <v>6-007.74</v>
          </cell>
          <cell r="E1127" t="str">
            <v>18 mg bis unter 24 mg</v>
          </cell>
          <cell r="F1127">
            <v>2006.62</v>
          </cell>
        </row>
        <row r="1128">
          <cell r="C1128" t="str">
            <v>ZP68.06</v>
          </cell>
          <cell r="D1128" t="str">
            <v>6-007.75</v>
          </cell>
          <cell r="E1128" t="str">
            <v>24 mg bis unter 30 mg</v>
          </cell>
          <cell r="F1128">
            <v>2739.2</v>
          </cell>
        </row>
        <row r="1129">
          <cell r="C1129" t="str">
            <v>ZP68.07</v>
          </cell>
          <cell r="D1129" t="str">
            <v>6-007.76</v>
          </cell>
          <cell r="E1129" t="str">
            <v>30 mg oder mehr</v>
          </cell>
          <cell r="F1129">
            <v>3471.78</v>
          </cell>
        </row>
      </sheetData>
      <sheetData sheetId="45">
        <row r="10">
          <cell r="C10" t="str">
            <v>ET01.04</v>
          </cell>
          <cell r="D10" t="str">
            <v>9-640.06</v>
          </cell>
          <cell r="E10" t="str">
            <v>6 bis unter 12 Stunden pro Tag</v>
          </cell>
          <cell r="F10">
            <v>1.2269000000000001</v>
          </cell>
        </row>
        <row r="11">
          <cell r="C11" t="str">
            <v>ET01.05</v>
          </cell>
          <cell r="D11" t="str">
            <v>9-640.07</v>
          </cell>
          <cell r="E11" t="str">
            <v>12 bis unter 18 Stunden pro Tag</v>
          </cell>
          <cell r="F11">
            <v>2.0057</v>
          </cell>
        </row>
        <row r="12">
          <cell r="C12" t="str">
            <v>ET01.06</v>
          </cell>
          <cell r="D12" t="str">
            <v>9-640.08</v>
          </cell>
          <cell r="E12" t="str">
            <v>18 oder mehr Stunden pro Tag</v>
          </cell>
          <cell r="F12">
            <v>3.0124</v>
          </cell>
        </row>
        <row r="13">
          <cell r="C13" t="str">
            <v>ET02.03</v>
          </cell>
          <cell r="D13" t="str">
            <v>9-619</v>
          </cell>
          <cell r="E13" t="str">
            <v>Intensivbehandlung bei psychischen und psychosomatischen Störungen und Verhaltensstörungen bei erwachsenen Patienten mit 3 Merkmalen</v>
          </cell>
          <cell r="F13">
            <v>0.15079999999999999</v>
          </cell>
        </row>
        <row r="14">
          <cell r="C14" t="str">
            <v>ET02.04</v>
          </cell>
          <cell r="D14" t="str">
            <v>9-61a</v>
          </cell>
          <cell r="E14" t="str">
            <v>Intensivbehandlung bei psychischen und psychosomatischen Störungen und Verhaltensstörungen bei erwachsenen Patienten mit 4 Merkmalen</v>
          </cell>
          <cell r="F14">
            <v>0.20039999999999999</v>
          </cell>
        </row>
        <row r="15">
          <cell r="C15" t="str">
            <v>ET02.05</v>
          </cell>
          <cell r="D15" t="str">
            <v>9-61b</v>
          </cell>
          <cell r="E15" t="str">
            <v>Intensivbehandlung bei psychischen und psychosomatischen Störungen und Verhaltensstörungen bei erwachsenen Patienten mit 5 oder mehr Merkmalen</v>
          </cell>
          <cell r="F15">
            <v>0.23169999999999999</v>
          </cell>
        </row>
        <row r="16">
          <cell r="C16">
            <v>0</v>
          </cell>
          <cell r="D16" t="str">
            <v>9-693.0</v>
          </cell>
          <cell r="E16" t="str">
            <v>Intensive Beaufsichtigung mit Überwachung in einer Kleinstgruppe bei psychischen und/oder psychosomatischen Störungen und/oder Verhaltensstörungen bei Kindern oder Jugendlichen</v>
          </cell>
          <cell r="F16">
            <v>0</v>
          </cell>
        </row>
        <row r="17">
          <cell r="C17" t="str">
            <v>ET04.01</v>
          </cell>
          <cell r="D17" t="str">
            <v>9-693.03</v>
          </cell>
          <cell r="E17" t="str">
            <v>Mehr als 8 bis zu 12 Stunden pro Tag</v>
          </cell>
          <cell r="F17">
            <v>0.46560000000000001</v>
          </cell>
        </row>
        <row r="18">
          <cell r="C18" t="str">
            <v>ET04.02</v>
          </cell>
          <cell r="D18" t="str">
            <v>9-693.04</v>
          </cell>
          <cell r="E18" t="str">
            <v>Mehr als 12 bis zu 18 Stunden pro Tag</v>
          </cell>
          <cell r="F18">
            <v>0.94010000000000005</v>
          </cell>
        </row>
        <row r="19">
          <cell r="C19" t="str">
            <v>ET04.03</v>
          </cell>
          <cell r="D19" t="str">
            <v>9-693.05</v>
          </cell>
          <cell r="E19" t="str">
            <v>Mehr als 18 Stunden pro Tag</v>
          </cell>
          <cell r="F19">
            <v>1.1980999999999999</v>
          </cell>
        </row>
        <row r="20">
          <cell r="C20">
            <v>0</v>
          </cell>
          <cell r="D20" t="str">
            <v>9-693.1</v>
          </cell>
          <cell r="E20" t="str">
            <v>Einzelbetreuung bei psychischen und/oder psychosomatischen Störungen und/oder Verhaltensstörungen bei Kindern oder Jugendlichen</v>
          </cell>
          <cell r="F20">
            <v>0</v>
          </cell>
        </row>
        <row r="21">
          <cell r="C21" t="str">
            <v>ET05.01</v>
          </cell>
          <cell r="D21" t="str">
            <v>9-693.13</v>
          </cell>
          <cell r="E21" t="str">
            <v>Mehr als 8 bis zu 12 Stunden pro Tag</v>
          </cell>
          <cell r="F21">
            <v>1.3797999999999999</v>
          </cell>
        </row>
        <row r="22">
          <cell r="C22" t="str">
            <v>ET05.02</v>
          </cell>
          <cell r="D22" t="str">
            <v>9-693.14</v>
          </cell>
          <cell r="E22" t="str">
            <v>Mehr als 12 bis zu 18 Stunden pro Tag</v>
          </cell>
          <cell r="F22">
            <v>2.0156999999999998</v>
          </cell>
        </row>
        <row r="23">
          <cell r="C23" t="str">
            <v>ET05.03</v>
          </cell>
          <cell r="D23" t="str">
            <v>9-693.15</v>
          </cell>
          <cell r="E23" t="str">
            <v>Mehr als 18 Stunden pro Tag</v>
          </cell>
          <cell r="F23">
            <v>3.0194999999999999</v>
          </cell>
        </row>
      </sheetData>
      <sheetData sheetId="46"/>
      <sheetData sheetId="47">
        <row r="10">
          <cell r="C10" t="str">
            <v>ZP01.10</v>
          </cell>
          <cell r="D10" t="str">
            <v>6-001.19</v>
          </cell>
          <cell r="E10" t="str">
            <v>19,0 g bis unter 22,0 g</v>
          </cell>
          <cell r="F10">
            <v>215.1</v>
          </cell>
        </row>
        <row r="11">
          <cell r="C11" t="str">
            <v>ZP01.11</v>
          </cell>
          <cell r="D11" t="str">
            <v>6-001.1a</v>
          </cell>
          <cell r="E11" t="str">
            <v>22,0 g bis unter 25,0 g</v>
          </cell>
          <cell r="F11">
            <v>247.37</v>
          </cell>
        </row>
        <row r="12">
          <cell r="C12" t="str">
            <v>ZP01.12</v>
          </cell>
          <cell r="D12" t="str">
            <v>6-001.1b</v>
          </cell>
          <cell r="E12" t="str">
            <v>25,0 g bis unter 28,0 g</v>
          </cell>
          <cell r="F12">
            <v>279.63</v>
          </cell>
        </row>
        <row r="13">
          <cell r="C13" t="str">
            <v>ZP01.13</v>
          </cell>
          <cell r="D13" t="str">
            <v>6-001.1c</v>
          </cell>
          <cell r="E13" t="str">
            <v>28,0 g bis unter 31,0 g</v>
          </cell>
          <cell r="F13">
            <v>311.89999999999998</v>
          </cell>
        </row>
        <row r="14">
          <cell r="C14" t="str">
            <v>ZP01.14</v>
          </cell>
          <cell r="D14" t="str">
            <v>6-001.1d</v>
          </cell>
          <cell r="E14" t="str">
            <v>31,0 g bis unter 34,0 g</v>
          </cell>
          <cell r="F14">
            <v>344.16</v>
          </cell>
        </row>
        <row r="15">
          <cell r="C15" t="str">
            <v>ZP01.15</v>
          </cell>
          <cell r="D15" t="str">
            <v>6-001.1e</v>
          </cell>
          <cell r="E15" t="str">
            <v>34,0 g oder mehr</v>
          </cell>
          <cell r="F15">
            <v>376.43</v>
          </cell>
        </row>
        <row r="16">
          <cell r="C16">
            <v>0</v>
          </cell>
          <cell r="D16">
            <v>0</v>
          </cell>
          <cell r="E16" t="str">
            <v>Applikation von Medikamenten, Liste 1: Irinotecan, parenteral</v>
          </cell>
          <cell r="F16">
            <v>0</v>
          </cell>
        </row>
        <row r="17">
          <cell r="C17" t="str">
            <v>ZP02.14</v>
          </cell>
          <cell r="D17" t="str">
            <v>6-001.3d</v>
          </cell>
          <cell r="E17" t="str">
            <v>2.000 mg bis unter 2.200 mg</v>
          </cell>
          <cell r="F17">
            <v>169.67</v>
          </cell>
        </row>
        <row r="18">
          <cell r="C18" t="str">
            <v>ZP02.15</v>
          </cell>
          <cell r="D18" t="str">
            <v>6-001.3e</v>
          </cell>
          <cell r="E18" t="str">
            <v>2.200 mg bis unter 2.400 mg</v>
          </cell>
          <cell r="F18">
            <v>186.09</v>
          </cell>
        </row>
        <row r="19">
          <cell r="C19" t="str">
            <v>ZP02.16</v>
          </cell>
          <cell r="D19" t="str">
            <v>6-001.3f</v>
          </cell>
          <cell r="E19" t="str">
            <v>2.400 mg bis unter 2.600 mg</v>
          </cell>
          <cell r="F19">
            <v>202.51</v>
          </cell>
        </row>
        <row r="20">
          <cell r="C20" t="str">
            <v>ZP02.17</v>
          </cell>
          <cell r="D20" t="str">
            <v>6-001.3g</v>
          </cell>
          <cell r="E20" t="str">
            <v>2.600 mg bis unter 2.800 mg</v>
          </cell>
          <cell r="F20">
            <v>218.93</v>
          </cell>
        </row>
        <row r="21">
          <cell r="C21" t="str">
            <v>ZP02.18</v>
          </cell>
          <cell r="D21" t="str">
            <v>6-001.3h</v>
          </cell>
          <cell r="E21" t="str">
            <v>2.800 mg bis unter 3.000 mg</v>
          </cell>
          <cell r="F21">
            <v>235.35</v>
          </cell>
        </row>
        <row r="22">
          <cell r="C22" t="str">
            <v>ZP02.19</v>
          </cell>
          <cell r="D22" t="str">
            <v>6-001.3j</v>
          </cell>
          <cell r="E22" t="str">
            <v>3.000 mg oder mehr</v>
          </cell>
          <cell r="F22">
            <v>251.77</v>
          </cell>
        </row>
        <row r="23">
          <cell r="C23">
            <v>0</v>
          </cell>
          <cell r="D23">
            <v>0</v>
          </cell>
          <cell r="E23" t="str">
            <v>Transfusion von Plasma und anderen Plasmabestandteilen und gentechnisch hergestellten Plasmaproteinen: Prothrombinkomplex</v>
          </cell>
          <cell r="F23">
            <v>0</v>
          </cell>
        </row>
        <row r="24">
          <cell r="C24" t="str">
            <v>ZP04.02</v>
          </cell>
          <cell r="D24" t="str">
            <v>8-812.53</v>
          </cell>
          <cell r="E24" t="str">
            <v>3.500 IE bis unter 4.500 IE</v>
          </cell>
          <cell r="F24">
            <v>856.64</v>
          </cell>
        </row>
        <row r="25">
          <cell r="C25" t="str">
            <v>ZP04.03</v>
          </cell>
          <cell r="D25" t="str">
            <v>8-812.54</v>
          </cell>
          <cell r="E25" t="str">
            <v>4.500 IE bis unter 5.500 IE</v>
          </cell>
          <cell r="F25">
            <v>1080.73</v>
          </cell>
        </row>
        <row r="26">
          <cell r="C26" t="str">
            <v>ZP04.04</v>
          </cell>
          <cell r="D26" t="str">
            <v>8-812.55</v>
          </cell>
          <cell r="E26" t="str">
            <v>5.500 IE bis unter 6.500 IE</v>
          </cell>
          <cell r="F26">
            <v>1304.33</v>
          </cell>
        </row>
        <row r="27">
          <cell r="C27" t="str">
            <v>ZP04.05</v>
          </cell>
          <cell r="D27" t="str">
            <v>8-812.56</v>
          </cell>
          <cell r="E27" t="str">
            <v>6.500 IE bis unter 7.500 IE</v>
          </cell>
          <cell r="F27">
            <v>1527.93</v>
          </cell>
        </row>
        <row r="28">
          <cell r="C28" t="str">
            <v>ZP04.06</v>
          </cell>
          <cell r="D28" t="str">
            <v>8-812.57</v>
          </cell>
          <cell r="E28" t="str">
            <v>7.500 IE bis unter 8.500 IE</v>
          </cell>
          <cell r="F28">
            <v>1751.53</v>
          </cell>
        </row>
        <row r="29">
          <cell r="C29" t="str">
            <v>ZP04.07</v>
          </cell>
          <cell r="D29" t="str">
            <v>8-812.58</v>
          </cell>
          <cell r="E29" t="str">
            <v>8.500 IE bis unter 9.500 IE</v>
          </cell>
          <cell r="F29">
            <v>1975.13</v>
          </cell>
        </row>
        <row r="30">
          <cell r="C30" t="str">
            <v>ZP04.08</v>
          </cell>
          <cell r="D30" t="str">
            <v>8-812.59</v>
          </cell>
          <cell r="E30" t="str">
            <v>9.500 IE bis unter 10.500 IE</v>
          </cell>
          <cell r="F30">
            <v>2198.73</v>
          </cell>
        </row>
        <row r="31">
          <cell r="C31" t="str">
            <v>ZP04.09</v>
          </cell>
          <cell r="D31" t="str">
            <v>8-812.5a</v>
          </cell>
          <cell r="E31" t="str">
            <v>10.500 IE bis unter 15.500 IE</v>
          </cell>
          <cell r="F31">
            <v>2720.47</v>
          </cell>
        </row>
        <row r="32">
          <cell r="C32" t="str">
            <v>ZP04.10</v>
          </cell>
          <cell r="D32" t="str">
            <v>8-812.5b</v>
          </cell>
          <cell r="E32" t="str">
            <v>15.500 IE bis unter 20.500 IE</v>
          </cell>
          <cell r="F32">
            <v>3838.47</v>
          </cell>
        </row>
        <row r="33">
          <cell r="C33" t="str">
            <v>ZP04.11</v>
          </cell>
          <cell r="D33" t="str">
            <v>8-812.5c</v>
          </cell>
          <cell r="E33" t="str">
            <v>20.500 IE bis unter 25.500 IE</v>
          </cell>
          <cell r="F33">
            <v>4956.47</v>
          </cell>
        </row>
        <row r="34">
          <cell r="C34" t="str">
            <v>ZP04.12</v>
          </cell>
          <cell r="D34" t="str">
            <v>8-812.5d</v>
          </cell>
          <cell r="E34" t="str">
            <v>25.500 IE bis unter 30.500 IE</v>
          </cell>
          <cell r="F34">
            <v>6074.47</v>
          </cell>
        </row>
        <row r="35">
          <cell r="C35" t="str">
            <v>ZP04.13</v>
          </cell>
          <cell r="D35">
            <v>0</v>
          </cell>
          <cell r="E35" t="str">
            <v>Siehe weitere Differenzierung ZP04.14 - ZP04.23</v>
          </cell>
          <cell r="F35">
            <v>0</v>
          </cell>
        </row>
        <row r="36">
          <cell r="C36" t="str">
            <v>ZP04.14</v>
          </cell>
          <cell r="D36" t="str">
            <v>8-812.5f</v>
          </cell>
          <cell r="E36" t="str">
            <v>30.500 IE bis unter 40.500 IE</v>
          </cell>
          <cell r="F36">
            <v>7378.8</v>
          </cell>
        </row>
        <row r="37">
          <cell r="C37" t="str">
            <v>ZP04.15</v>
          </cell>
          <cell r="D37" t="str">
            <v>8-812.5g</v>
          </cell>
          <cell r="E37" t="str">
            <v>40.500 IE bis unter 50.500 IE</v>
          </cell>
          <cell r="F37">
            <v>9614.7999999999993</v>
          </cell>
        </row>
        <row r="38">
          <cell r="C38" t="str">
            <v>ZP04.16</v>
          </cell>
          <cell r="D38" t="str">
            <v>8-812.5h</v>
          </cell>
          <cell r="E38" t="str">
            <v>50.500 IE bis unter 60.500 IE</v>
          </cell>
          <cell r="F38">
            <v>11850.8</v>
          </cell>
        </row>
        <row r="39">
          <cell r="C39" t="str">
            <v>ZP04.17</v>
          </cell>
          <cell r="D39" t="str">
            <v>8-812.5j</v>
          </cell>
          <cell r="E39" t="str">
            <v>60.500 IE bis unter 80.500 IE</v>
          </cell>
          <cell r="F39">
            <v>14645.8</v>
          </cell>
        </row>
        <row r="40">
          <cell r="C40" t="str">
            <v>ZP04.18</v>
          </cell>
          <cell r="D40" t="str">
            <v>8-812.5k</v>
          </cell>
          <cell r="E40" t="str">
            <v>80.500 IE bis unter 100.500 IE</v>
          </cell>
          <cell r="F40">
            <v>19117.8</v>
          </cell>
        </row>
        <row r="41">
          <cell r="C41" t="str">
            <v>ZP04.19</v>
          </cell>
          <cell r="D41" t="str">
            <v>8-812.5m</v>
          </cell>
          <cell r="E41" t="str">
            <v>100.500 IE bis unter 120.500 IE</v>
          </cell>
          <cell r="F41">
            <v>23589.8</v>
          </cell>
        </row>
        <row r="42">
          <cell r="C42" t="str">
            <v>ZP04.20</v>
          </cell>
          <cell r="D42" t="str">
            <v>8-812.5n</v>
          </cell>
          <cell r="E42" t="str">
            <v>120.500 IE bis unter 140.500 IE</v>
          </cell>
          <cell r="F42">
            <v>28061.8</v>
          </cell>
        </row>
        <row r="43">
          <cell r="C43" t="str">
            <v>ZP04.21</v>
          </cell>
          <cell r="D43" t="str">
            <v>8-812.5p</v>
          </cell>
          <cell r="E43" t="str">
            <v>140.500 IE bis unter 160.500 IE</v>
          </cell>
          <cell r="F43">
            <v>32533.8</v>
          </cell>
        </row>
        <row r="44">
          <cell r="C44" t="str">
            <v>ZP04.22</v>
          </cell>
          <cell r="D44" t="str">
            <v>8-812.5q</v>
          </cell>
          <cell r="E44" t="str">
            <v>160.500 IE bis unter 200.500 IE</v>
          </cell>
          <cell r="F44">
            <v>38123.800000000003</v>
          </cell>
        </row>
        <row r="45">
          <cell r="C45" t="str">
            <v>ZP04.23</v>
          </cell>
          <cell r="D45" t="str">
            <v>8-812.5r</v>
          </cell>
          <cell r="E45" t="str">
            <v>200.500 IE oder mehr</v>
          </cell>
          <cell r="F45">
            <v>47067.8</v>
          </cell>
        </row>
        <row r="46">
          <cell r="C46">
            <v>0</v>
          </cell>
          <cell r="D46">
            <v>0</v>
          </cell>
          <cell r="E46" t="str">
            <v>Applikation von Medikamenten, Liste 2: Filgrastim, parenteral</v>
          </cell>
          <cell r="F46">
            <v>0</v>
          </cell>
        </row>
        <row r="47">
          <cell r="C47" t="str">
            <v>ZP05.01</v>
          </cell>
          <cell r="D47" t="str">
            <v>6-002.10</v>
          </cell>
          <cell r="E47" t="str">
            <v>70 Mio. IE bis unter 130 Mio. IE4)</v>
          </cell>
          <cell r="F47">
            <v>24.26</v>
          </cell>
        </row>
        <row r="48">
          <cell r="C48" t="str">
            <v>ZP05.02</v>
          </cell>
          <cell r="D48" t="str">
            <v>6-002.11</v>
          </cell>
          <cell r="E48" t="str">
            <v>130 Mio. IE bis unter 190 Mio. IE4)</v>
          </cell>
          <cell r="F48">
            <v>40.44</v>
          </cell>
        </row>
        <row r="49">
          <cell r="C49" t="str">
            <v>ZP05.03</v>
          </cell>
          <cell r="D49" t="str">
            <v>6-002.12</v>
          </cell>
          <cell r="E49" t="str">
            <v>190 Mio. IE bis unter 250 Mio. IE4)</v>
          </cell>
          <cell r="F49">
            <v>56.62</v>
          </cell>
        </row>
        <row r="50">
          <cell r="C50" t="str">
            <v>ZP05.04</v>
          </cell>
          <cell r="D50" t="str">
            <v>6-002.13</v>
          </cell>
          <cell r="E50" t="str">
            <v>250 Mio. IE bis unter 350 Mio. IE</v>
          </cell>
          <cell r="F50">
            <v>76.39</v>
          </cell>
        </row>
        <row r="51">
          <cell r="C51" t="str">
            <v>ZP05.05</v>
          </cell>
          <cell r="D51" t="str">
            <v>6-002.14</v>
          </cell>
          <cell r="E51" t="str">
            <v>350 Mio. IE bis unter 450 Mio. IE</v>
          </cell>
          <cell r="F51">
            <v>103.35</v>
          </cell>
        </row>
        <row r="52">
          <cell r="C52" t="str">
            <v>ZP05.06</v>
          </cell>
          <cell r="D52" t="str">
            <v>6-002.15</v>
          </cell>
          <cell r="E52" t="str">
            <v>450 Mio. IE bis unter 550 Mio. IE</v>
          </cell>
          <cell r="F52">
            <v>130.31</v>
          </cell>
        </row>
        <row r="53">
          <cell r="C53" t="str">
            <v>ZP05.07</v>
          </cell>
          <cell r="D53" t="str">
            <v>6-002.16</v>
          </cell>
          <cell r="E53" t="str">
            <v>550 Mio. IE bis unter 650 Mio. IE</v>
          </cell>
          <cell r="F53">
            <v>157.27000000000001</v>
          </cell>
        </row>
        <row r="54">
          <cell r="C54" t="str">
            <v>ZP05.08</v>
          </cell>
          <cell r="D54" t="str">
            <v>6-002.17</v>
          </cell>
          <cell r="E54" t="str">
            <v>650 Mio. IE bis unter 750 Mio. IE</v>
          </cell>
          <cell r="F54">
            <v>184.23</v>
          </cell>
        </row>
        <row r="55">
          <cell r="C55" t="str">
            <v>ZP05.09</v>
          </cell>
          <cell r="D55" t="str">
            <v>6-002.18</v>
          </cell>
          <cell r="E55" t="str">
            <v>750 Mio. IE bis unter 850 Mio. IE</v>
          </cell>
          <cell r="F55">
            <v>211.19</v>
          </cell>
        </row>
        <row r="56">
          <cell r="C56" t="str">
            <v>ZP05.10</v>
          </cell>
          <cell r="D56" t="str">
            <v>6-002.19</v>
          </cell>
          <cell r="E56" t="str">
            <v>850 Mio. IE bis unter 950 Mio. IE</v>
          </cell>
          <cell r="F56">
            <v>238.15</v>
          </cell>
        </row>
        <row r="57">
          <cell r="C57" t="str">
            <v>ZP05.11</v>
          </cell>
          <cell r="D57" t="str">
            <v>6-002.1a</v>
          </cell>
          <cell r="E57" t="str">
            <v>950 Mio. IE bis unter 1.050 Mio. IE</v>
          </cell>
          <cell r="F57">
            <v>265.11</v>
          </cell>
        </row>
        <row r="58">
          <cell r="C58" t="str">
            <v>ZP05.12</v>
          </cell>
          <cell r="D58" t="str">
            <v>6-002.1b</v>
          </cell>
          <cell r="E58" t="str">
            <v>1.050 Mio. IE bis unter 1.250 Mio. IE</v>
          </cell>
          <cell r="F58">
            <v>301.05</v>
          </cell>
        </row>
        <row r="59">
          <cell r="C59" t="str">
            <v>ZP05.13</v>
          </cell>
          <cell r="D59" t="str">
            <v>6-002.1c</v>
          </cell>
          <cell r="E59" t="str">
            <v>1.250 Mio. IE bis unter 1.450 Mio. IE</v>
          </cell>
          <cell r="F59">
            <v>354.97</v>
          </cell>
        </row>
        <row r="60">
          <cell r="C60" t="str">
            <v>ZP05.14</v>
          </cell>
          <cell r="D60" t="str">
            <v>6-002.1d</v>
          </cell>
          <cell r="E60" t="str">
            <v>1.450 Mio. IE bis unter 1.650 Mio. IE</v>
          </cell>
          <cell r="F60">
            <v>408.89</v>
          </cell>
        </row>
        <row r="61">
          <cell r="C61" t="str">
            <v>ZP05.15</v>
          </cell>
          <cell r="D61" t="str">
            <v>6-002.1e</v>
          </cell>
          <cell r="E61" t="str">
            <v>1.650 Mio. IE bis unter 1.850 Mio. IE</v>
          </cell>
          <cell r="F61">
            <v>462.81</v>
          </cell>
        </row>
        <row r="62">
          <cell r="C62" t="str">
            <v>ZP05.16</v>
          </cell>
          <cell r="D62" t="str">
            <v>6-002.1f</v>
          </cell>
          <cell r="E62" t="str">
            <v>1.850 Mio. IE bis unter 2.050 Mio. IE</v>
          </cell>
          <cell r="F62">
            <v>516.73</v>
          </cell>
        </row>
        <row r="63">
          <cell r="C63" t="str">
            <v>ZP05.17</v>
          </cell>
          <cell r="D63" t="str">
            <v>6-002.1g</v>
          </cell>
          <cell r="E63" t="str">
            <v>2.050 Mio. IE bis unter 2.250 Mio. IE</v>
          </cell>
          <cell r="F63">
            <v>570.65</v>
          </cell>
        </row>
        <row r="64">
          <cell r="C64" t="str">
            <v>ZP05.18</v>
          </cell>
          <cell r="D64" t="str">
            <v>6-002.1h</v>
          </cell>
          <cell r="E64" t="str">
            <v>2.250 Mio. IE bis unter 2.450 Mio. IE</v>
          </cell>
          <cell r="F64">
            <v>624.57000000000005</v>
          </cell>
        </row>
        <row r="65">
          <cell r="C65" t="str">
            <v>ZP05.19</v>
          </cell>
          <cell r="D65" t="str">
            <v>6-002.1j</v>
          </cell>
          <cell r="E65" t="str">
            <v>2.450 Mio. IE oder mehr</v>
          </cell>
          <cell r="F65">
            <v>678.49</v>
          </cell>
        </row>
        <row r="66">
          <cell r="C66">
            <v>0</v>
          </cell>
          <cell r="D66">
            <v>0</v>
          </cell>
          <cell r="E66" t="str">
            <v>Applikation von Medikamenten, Liste 2: Lenograstim, parenteral</v>
          </cell>
          <cell r="F66">
            <v>0</v>
          </cell>
        </row>
        <row r="67">
          <cell r="C67" t="str">
            <v>ZP06.01</v>
          </cell>
          <cell r="D67" t="str">
            <v>6-002.20</v>
          </cell>
          <cell r="E67" t="str">
            <v>75 Mio. IE bis unter 150 Mio. IE4)</v>
          </cell>
          <cell r="F67">
            <v>54.4</v>
          </cell>
        </row>
        <row r="68">
          <cell r="C68" t="str">
            <v>ZP06.02</v>
          </cell>
          <cell r="D68" t="str">
            <v>6-002.21</v>
          </cell>
          <cell r="E68" t="str">
            <v>150 Mio. IE bis unter 225 Mio. IE4)</v>
          </cell>
          <cell r="F68">
            <v>95.2</v>
          </cell>
        </row>
        <row r="69">
          <cell r="C69" t="str">
            <v>ZP06.03</v>
          </cell>
          <cell r="D69" t="str">
            <v>6-002.22</v>
          </cell>
          <cell r="E69" t="str">
            <v>225 Mio. IE bis unter 300 Mio. IE4)</v>
          </cell>
          <cell r="F69">
            <v>136</v>
          </cell>
        </row>
        <row r="70">
          <cell r="C70" t="str">
            <v>ZP06.04</v>
          </cell>
          <cell r="D70" t="str">
            <v>6-002.23</v>
          </cell>
          <cell r="E70" t="str">
            <v>300 Mio. IE bis unter 400 Mio. IE</v>
          </cell>
          <cell r="F70">
            <v>181.33</v>
          </cell>
        </row>
        <row r="71">
          <cell r="C71" t="str">
            <v>ZP06.05</v>
          </cell>
          <cell r="D71" t="str">
            <v>6-002.24</v>
          </cell>
          <cell r="E71" t="str">
            <v>400 Mio. IE bis unter 500 Mio. IE</v>
          </cell>
          <cell r="F71">
            <v>235.73</v>
          </cell>
        </row>
        <row r="72">
          <cell r="C72" t="str">
            <v>ZP06.06</v>
          </cell>
          <cell r="D72" t="str">
            <v>6-002.25</v>
          </cell>
          <cell r="E72" t="str">
            <v>500 Mio. IE bis unter 600 Mio. IE</v>
          </cell>
          <cell r="F72">
            <v>290.13</v>
          </cell>
        </row>
        <row r="73">
          <cell r="C73" t="str">
            <v>ZP06.07</v>
          </cell>
          <cell r="D73" t="str">
            <v>6-002.26</v>
          </cell>
          <cell r="E73" t="str">
            <v>600 Mio. IE bis unter 800 Mio. IE</v>
          </cell>
          <cell r="F73">
            <v>362.67</v>
          </cell>
        </row>
        <row r="74">
          <cell r="C74" t="str">
            <v>ZP06.08</v>
          </cell>
          <cell r="D74" t="str">
            <v>6-002.27</v>
          </cell>
          <cell r="E74" t="str">
            <v>800 Mio. IE bis unter 1.000 Mio. IE</v>
          </cell>
          <cell r="F74">
            <v>471.47</v>
          </cell>
        </row>
        <row r="75">
          <cell r="C75" t="str">
            <v>ZP06.09</v>
          </cell>
          <cell r="D75" t="str">
            <v>6-002.28</v>
          </cell>
          <cell r="E75" t="str">
            <v>1.000 Mio. IE bis unter 1.200 Mio. IE</v>
          </cell>
          <cell r="F75">
            <v>580.27</v>
          </cell>
        </row>
        <row r="76">
          <cell r="C76" t="str">
            <v>ZP06.10</v>
          </cell>
          <cell r="D76" t="str">
            <v>6-002.29</v>
          </cell>
          <cell r="E76" t="str">
            <v>1.200 Mio. IE bis unter 1.400 Mio. IE</v>
          </cell>
          <cell r="F76">
            <v>689.07</v>
          </cell>
        </row>
        <row r="77">
          <cell r="C77" t="str">
            <v>ZP06.11</v>
          </cell>
          <cell r="D77" t="str">
            <v>6-002.2a</v>
          </cell>
          <cell r="E77" t="str">
            <v>1.400 Mio. IE bis unter 1.600 Mio. IE</v>
          </cell>
          <cell r="F77">
            <v>797.87</v>
          </cell>
        </row>
        <row r="78">
          <cell r="C78" t="str">
            <v>ZP06.12</v>
          </cell>
          <cell r="D78" t="str">
            <v>6-002.2b</v>
          </cell>
          <cell r="E78" t="str">
            <v>1.600 Mio. IE bis unter 1.800 Mio. IE</v>
          </cell>
          <cell r="F78">
            <v>906.67</v>
          </cell>
        </row>
        <row r="79">
          <cell r="C79" t="str">
            <v>ZP06.13</v>
          </cell>
          <cell r="D79" t="str">
            <v>6-002.2c</v>
          </cell>
          <cell r="E79" t="str">
            <v>1.800 Mio. IE bis unter 2.000 Mio. IE</v>
          </cell>
          <cell r="F79">
            <v>1015.47</v>
          </cell>
        </row>
        <row r="80">
          <cell r="C80" t="str">
            <v>ZP06.14</v>
          </cell>
          <cell r="D80" t="str">
            <v>6-002.2d</v>
          </cell>
          <cell r="E80" t="str">
            <v>2.000 Mio. IE bis unter 2.200 Mio. IE</v>
          </cell>
          <cell r="F80">
            <v>1124.27</v>
          </cell>
        </row>
        <row r="81">
          <cell r="C81" t="str">
            <v>ZP06.15</v>
          </cell>
          <cell r="D81" t="str">
            <v>6-002.2e</v>
          </cell>
          <cell r="E81" t="str">
            <v>2.200 Mio. IE bis unter 2.400 Mio. IE</v>
          </cell>
          <cell r="F81">
            <v>1233.07</v>
          </cell>
        </row>
        <row r="82">
          <cell r="C82" t="str">
            <v>ZP06.16</v>
          </cell>
          <cell r="D82" t="str">
            <v>6-002.2f</v>
          </cell>
          <cell r="E82" t="str">
            <v>2.400 Mio. IE bis unter 2.600 Mio. IE</v>
          </cell>
          <cell r="F82">
            <v>1341.87</v>
          </cell>
        </row>
        <row r="83">
          <cell r="C83" t="str">
            <v>ZP06.17</v>
          </cell>
          <cell r="D83" t="str">
            <v>6-002.2g</v>
          </cell>
          <cell r="E83" t="str">
            <v>2.600 Mio. IE bis unter 2.800 Mio. IE</v>
          </cell>
          <cell r="F83">
            <v>1450.67</v>
          </cell>
        </row>
        <row r="84">
          <cell r="C84" t="str">
            <v>ZP06.18</v>
          </cell>
          <cell r="D84" t="str">
            <v>6-002.2h</v>
          </cell>
          <cell r="E84" t="str">
            <v>2.800 Mio. IE bis unter 3.000 Mio. IE</v>
          </cell>
          <cell r="F84">
            <v>1559.47</v>
          </cell>
        </row>
        <row r="85">
          <cell r="C85" t="str">
            <v>ZP06.19</v>
          </cell>
          <cell r="D85" t="str">
            <v>6-002.2j</v>
          </cell>
          <cell r="E85" t="str">
            <v>3.000 Mio. IE oder mehr</v>
          </cell>
          <cell r="F85">
            <v>1668.27</v>
          </cell>
        </row>
        <row r="86">
          <cell r="C86">
            <v>0</v>
          </cell>
          <cell r="D86">
            <v>0</v>
          </cell>
          <cell r="E86" t="str">
            <v>Transfusion von Plasmabestandteilen und gentechnisch hergestellten Plasmaproteinen: Antithrombin III</v>
          </cell>
          <cell r="F86">
            <v>0</v>
          </cell>
        </row>
        <row r="87">
          <cell r="C87" t="str">
            <v>ZP07.01</v>
          </cell>
          <cell r="D87" t="str">
            <v>8-810.g1</v>
          </cell>
          <cell r="E87" t="str">
            <v>2.000 IE bis unter 3.500 IE4)</v>
          </cell>
          <cell r="F87">
            <v>148.5</v>
          </cell>
        </row>
        <row r="88">
          <cell r="C88" t="str">
            <v>ZP07.02</v>
          </cell>
          <cell r="D88" t="str">
            <v>8-810.g2</v>
          </cell>
          <cell r="E88" t="str">
            <v>3.500 IE bis unter 5.000 IE4)</v>
          </cell>
          <cell r="F88">
            <v>237.6</v>
          </cell>
        </row>
        <row r="89">
          <cell r="C89" t="str">
            <v>ZP07.03</v>
          </cell>
          <cell r="D89" t="str">
            <v>8-810.g3</v>
          </cell>
          <cell r="E89" t="str">
            <v>5.000 IE bis unter 7.000 IE4)</v>
          </cell>
          <cell r="F89">
            <v>336.6</v>
          </cell>
        </row>
        <row r="90">
          <cell r="C90" t="str">
            <v>ZP07.04</v>
          </cell>
          <cell r="D90" t="str">
            <v>8-810.g4</v>
          </cell>
          <cell r="E90" t="str">
            <v>7.000 IE bis unter 10.000 IE</v>
          </cell>
          <cell r="F90">
            <v>475.2</v>
          </cell>
        </row>
        <row r="91">
          <cell r="C91" t="str">
            <v>ZP07.05</v>
          </cell>
          <cell r="D91" t="str">
            <v>8-810.g5</v>
          </cell>
          <cell r="E91" t="str">
            <v>10.000 IE bis unter 15.000 IE</v>
          </cell>
          <cell r="F91">
            <v>693</v>
          </cell>
        </row>
        <row r="92">
          <cell r="C92" t="str">
            <v>ZP07.06</v>
          </cell>
          <cell r="D92" t="str">
            <v>8-810.g6</v>
          </cell>
          <cell r="E92" t="str">
            <v>15.000 IE bis unter 20.000 IE</v>
          </cell>
          <cell r="F92">
            <v>990</v>
          </cell>
        </row>
        <row r="93">
          <cell r="C93" t="str">
            <v>ZP07.07</v>
          </cell>
          <cell r="D93" t="str">
            <v>8-810.g7</v>
          </cell>
          <cell r="E93" t="str">
            <v>20.000 IE bis unter 25.000 IE</v>
          </cell>
          <cell r="F93">
            <v>1287</v>
          </cell>
        </row>
        <row r="94">
          <cell r="C94" t="str">
            <v>ZP07.08</v>
          </cell>
          <cell r="D94" t="str">
            <v>8-810.g8</v>
          </cell>
          <cell r="E94" t="str">
            <v>25.000 IE bis unter 30.000 IE</v>
          </cell>
          <cell r="F94">
            <v>1584</v>
          </cell>
        </row>
        <row r="95">
          <cell r="C95" t="str">
            <v>ZP07.09</v>
          </cell>
          <cell r="D95" t="str">
            <v>8-810.ga</v>
          </cell>
          <cell r="E95" t="str">
            <v>30.000 IE bis unter 40.000 IE</v>
          </cell>
          <cell r="F95">
            <v>1980</v>
          </cell>
        </row>
        <row r="96">
          <cell r="C96" t="str">
            <v>ZP07.10</v>
          </cell>
          <cell r="D96" t="str">
            <v>8-810.gb</v>
          </cell>
          <cell r="E96" t="str">
            <v>40.000 IE bis unter 50.000 IE</v>
          </cell>
          <cell r="F96">
            <v>2574</v>
          </cell>
        </row>
        <row r="97">
          <cell r="C97" t="str">
            <v>ZP07.11</v>
          </cell>
          <cell r="D97" t="str">
            <v>8-810.gc</v>
          </cell>
          <cell r="E97" t="str">
            <v>50.000 IE bis unter 60.000 IE</v>
          </cell>
          <cell r="F97">
            <v>3168</v>
          </cell>
        </row>
        <row r="98">
          <cell r="C98" t="str">
            <v>ZP07.12</v>
          </cell>
          <cell r="D98" t="str">
            <v>8-810.gd</v>
          </cell>
          <cell r="E98" t="str">
            <v>60.000 IE bis unter 70.000 IE</v>
          </cell>
          <cell r="F98">
            <v>3762</v>
          </cell>
        </row>
        <row r="99">
          <cell r="C99" t="str">
            <v>ZP07.13</v>
          </cell>
          <cell r="D99" t="str">
            <v>8-810.ge</v>
          </cell>
          <cell r="E99" t="str">
            <v>70.000 IE bis unter 90.000 IE</v>
          </cell>
          <cell r="F99">
            <v>4554</v>
          </cell>
        </row>
        <row r="100">
          <cell r="C100" t="str">
            <v>ZP07.14</v>
          </cell>
          <cell r="D100" t="str">
            <v>8-810.gf</v>
          </cell>
          <cell r="E100" t="str">
            <v>90.000 IE bis unter 110.000 IE</v>
          </cell>
          <cell r="F100">
            <v>5742</v>
          </cell>
        </row>
        <row r="101">
          <cell r="C101" t="str">
            <v>ZP07.15</v>
          </cell>
          <cell r="D101" t="str">
            <v>8-810.gg</v>
          </cell>
          <cell r="E101" t="str">
            <v>110.000 IE bis unter 130.000 IE</v>
          </cell>
          <cell r="F101">
            <v>6930</v>
          </cell>
        </row>
        <row r="102">
          <cell r="C102" t="str">
            <v>ZP07.16</v>
          </cell>
          <cell r="D102" t="str">
            <v>8-810.gh</v>
          </cell>
          <cell r="E102" t="str">
            <v>130.000 IE bis unter 150.000 IE</v>
          </cell>
          <cell r="F102">
            <v>8118</v>
          </cell>
        </row>
        <row r="103">
          <cell r="C103" t="str">
            <v>ZP07.17</v>
          </cell>
          <cell r="D103" t="str">
            <v>8-810.gj</v>
          </cell>
          <cell r="E103" t="str">
            <v>150.000 IE oder mehr</v>
          </cell>
          <cell r="F103">
            <v>9306</v>
          </cell>
        </row>
        <row r="104">
          <cell r="C104">
            <v>0</v>
          </cell>
          <cell r="D104">
            <v>0</v>
          </cell>
          <cell r="E104" t="str">
            <v>Applikation von Medikamenten, Liste 1: Aldesleukin, parenteral</v>
          </cell>
          <cell r="F104">
            <v>0</v>
          </cell>
        </row>
        <row r="105">
          <cell r="C105" t="str">
            <v>ZP08.01</v>
          </cell>
          <cell r="D105" t="str">
            <v>6-001.80</v>
          </cell>
          <cell r="E105" t="str">
            <v>45 Mio. IE bis unter 65 Mio. IE</v>
          </cell>
          <cell r="F105">
            <v>1076.3</v>
          </cell>
        </row>
        <row r="106">
          <cell r="C106" t="str">
            <v>ZP08.02</v>
          </cell>
          <cell r="D106" t="str">
            <v>6-001.81</v>
          </cell>
          <cell r="E106" t="str">
            <v>65 Mio. IE bis unter 85 Mio. IE</v>
          </cell>
          <cell r="F106">
            <v>1492.94</v>
          </cell>
        </row>
        <row r="107">
          <cell r="C107" t="str">
            <v>ZP08.03</v>
          </cell>
          <cell r="D107" t="str">
            <v>6-001.82</v>
          </cell>
          <cell r="E107" t="str">
            <v>85 Mio. IE bis unter 105 Mio. IE</v>
          </cell>
          <cell r="F107">
            <v>1909.57</v>
          </cell>
        </row>
        <row r="108">
          <cell r="C108" t="str">
            <v>ZP08.04</v>
          </cell>
          <cell r="D108" t="str">
            <v>6-001.83</v>
          </cell>
          <cell r="E108" t="str">
            <v>105 Mio. IE bis unter 125 Mio. IE</v>
          </cell>
          <cell r="F108">
            <v>2326.21</v>
          </cell>
        </row>
        <row r="109">
          <cell r="C109" t="str">
            <v>ZP08.05</v>
          </cell>
          <cell r="D109" t="str">
            <v>6-001.84</v>
          </cell>
          <cell r="E109" t="str">
            <v>125 Mio. IE bis unter 145 Mio. IE</v>
          </cell>
          <cell r="F109">
            <v>2742.84</v>
          </cell>
        </row>
        <row r="110">
          <cell r="C110" t="str">
            <v>ZP08.06</v>
          </cell>
          <cell r="D110" t="str">
            <v>6-001.85</v>
          </cell>
          <cell r="E110" t="str">
            <v>145 Mio. IE bis unter 165 Mio. IE</v>
          </cell>
          <cell r="F110">
            <v>3159.47</v>
          </cell>
        </row>
        <row r="111">
          <cell r="C111" t="str">
            <v>ZP08.07</v>
          </cell>
          <cell r="D111" t="str">
            <v>6-001.86</v>
          </cell>
          <cell r="E111" t="str">
            <v>165 Mio. IE bis unter 185 Mio. IE</v>
          </cell>
          <cell r="F111">
            <v>3576.11</v>
          </cell>
        </row>
        <row r="112">
          <cell r="C112" t="str">
            <v>ZP08.08</v>
          </cell>
          <cell r="D112" t="str">
            <v>6-001.87</v>
          </cell>
          <cell r="E112" t="str">
            <v>185 Mio. IE bis unter 205 Mio. IE</v>
          </cell>
          <cell r="F112">
            <v>3992.74</v>
          </cell>
        </row>
        <row r="113">
          <cell r="C113" t="str">
            <v>ZP08.09</v>
          </cell>
          <cell r="D113" t="str">
            <v>6-001.88</v>
          </cell>
          <cell r="E113" t="str">
            <v>205 Mio. IE bis unter 245 Mio. IE</v>
          </cell>
          <cell r="F113">
            <v>4548.25</v>
          </cell>
        </row>
        <row r="114">
          <cell r="C114" t="str">
            <v>ZP08.10</v>
          </cell>
          <cell r="D114" t="str">
            <v>6-001.89</v>
          </cell>
          <cell r="E114" t="str">
            <v>245 Mio. IE bis unter 285 Mio. IE</v>
          </cell>
          <cell r="F114">
            <v>5381.52</v>
          </cell>
        </row>
        <row r="115">
          <cell r="C115" t="str">
            <v>ZP08.11</v>
          </cell>
          <cell r="D115" t="str">
            <v>6-001.8a</v>
          </cell>
          <cell r="E115" t="str">
            <v>285 Mio. IE bis unter 325 Mio. IE</v>
          </cell>
          <cell r="F115">
            <v>6214.79</v>
          </cell>
        </row>
        <row r="116">
          <cell r="C116" t="str">
            <v>ZP08.12</v>
          </cell>
          <cell r="D116" t="str">
            <v>6-001.8b</v>
          </cell>
          <cell r="E116" t="str">
            <v>325 Mio. IE bis unter 365 Mio. IE</v>
          </cell>
          <cell r="F116">
            <v>7048.06</v>
          </cell>
        </row>
        <row r="117">
          <cell r="C117" t="str">
            <v>ZP08.13</v>
          </cell>
          <cell r="D117" t="str">
            <v>6-001.8c</v>
          </cell>
          <cell r="E117" t="str">
            <v>365 Mio. IE bis unter 405 Mio. IE</v>
          </cell>
          <cell r="F117">
            <v>7881.33</v>
          </cell>
        </row>
        <row r="118">
          <cell r="C118" t="str">
            <v>ZP08.14</v>
          </cell>
          <cell r="D118" t="str">
            <v>6-001.8d</v>
          </cell>
          <cell r="E118" t="str">
            <v>405 Mio. IE bis unter 445 Mio. IE</v>
          </cell>
          <cell r="F118">
            <v>8714.59</v>
          </cell>
        </row>
        <row r="119">
          <cell r="C119" t="str">
            <v>ZP08.15</v>
          </cell>
          <cell r="D119" t="str">
            <v>6-001.8e</v>
          </cell>
          <cell r="E119" t="str">
            <v>445 Mio. IE bis unter 485 Mio. IE</v>
          </cell>
          <cell r="F119">
            <v>9547.86</v>
          </cell>
        </row>
        <row r="120">
          <cell r="C120" t="str">
            <v>ZP08.16</v>
          </cell>
          <cell r="D120" t="str">
            <v>6-001.8f</v>
          </cell>
          <cell r="E120" t="str">
            <v>485 Mio. IE bis unter 525 Mio. IE</v>
          </cell>
          <cell r="F120">
            <v>10381.129999999999</v>
          </cell>
        </row>
        <row r="121">
          <cell r="C121" t="str">
            <v>ZP08.17</v>
          </cell>
          <cell r="D121" t="str">
            <v>6-001.8g</v>
          </cell>
          <cell r="E121" t="str">
            <v>525 Mio. IE bis unter 565 Mio. IE</v>
          </cell>
          <cell r="F121">
            <v>11214.4</v>
          </cell>
        </row>
        <row r="122">
          <cell r="C122" t="str">
            <v>ZP08.18</v>
          </cell>
          <cell r="D122" t="str">
            <v>6-001.8h</v>
          </cell>
          <cell r="E122" t="str">
            <v>565 Mio. IE bis unter 625 Mio. IE</v>
          </cell>
          <cell r="F122">
            <v>12186.54</v>
          </cell>
        </row>
        <row r="123">
          <cell r="C123" t="str">
            <v>ZP08.19</v>
          </cell>
          <cell r="D123" t="str">
            <v>6-001.8j</v>
          </cell>
          <cell r="E123" t="str">
            <v>625 Mio. IE bis unter 685 Mio. IE</v>
          </cell>
          <cell r="F123">
            <v>13436.45</v>
          </cell>
        </row>
        <row r="124">
          <cell r="C124" t="str">
            <v>ZP08.20</v>
          </cell>
          <cell r="D124" t="str">
            <v>6-001.8k</v>
          </cell>
          <cell r="E124" t="str">
            <v>685 Mio. IE bis unter 745 Mio. IE</v>
          </cell>
          <cell r="F124">
            <v>14686.35</v>
          </cell>
        </row>
        <row r="125">
          <cell r="C125" t="str">
            <v>ZP08.21</v>
          </cell>
          <cell r="D125" t="str">
            <v>6-001.8m</v>
          </cell>
          <cell r="E125" t="str">
            <v>745 Mio. IE bis unter 805 Mio. IE</v>
          </cell>
          <cell r="F125">
            <v>15936.25</v>
          </cell>
        </row>
        <row r="126">
          <cell r="C126" t="str">
            <v>ZP08.22</v>
          </cell>
          <cell r="D126" t="str">
            <v>6-001.8n</v>
          </cell>
          <cell r="E126" t="str">
            <v>805 Mio. IE oder mehr</v>
          </cell>
          <cell r="F126">
            <v>17186.150000000001</v>
          </cell>
        </row>
        <row r="127">
          <cell r="C127">
            <v>0</v>
          </cell>
          <cell r="D127">
            <v>0</v>
          </cell>
          <cell r="E127" t="str">
            <v>Applikation von Medikamenten, Liste 1: Cetuximab, parenteral</v>
          </cell>
          <cell r="F127">
            <v>0</v>
          </cell>
        </row>
        <row r="128">
          <cell r="C128" t="str">
            <v>ZP10.01</v>
          </cell>
          <cell r="D128" t="str">
            <v>6-001.a0</v>
          </cell>
          <cell r="E128" t="str">
            <v>250 mg bis unter 350 mg</v>
          </cell>
          <cell r="F128">
            <v>715.47</v>
          </cell>
        </row>
        <row r="129">
          <cell r="C129" t="str">
            <v>ZP10.02</v>
          </cell>
          <cell r="D129" t="str">
            <v>6-001.a1</v>
          </cell>
          <cell r="E129" t="str">
            <v>350 mg bis unter 450 mg</v>
          </cell>
          <cell r="F129">
            <v>967.99</v>
          </cell>
        </row>
        <row r="130">
          <cell r="C130" t="str">
            <v>ZP10.03</v>
          </cell>
          <cell r="D130" t="str">
            <v>6-001.a2</v>
          </cell>
          <cell r="E130" t="str">
            <v>450 mg bis unter 550 mg</v>
          </cell>
          <cell r="F130">
            <v>1220.51</v>
          </cell>
        </row>
        <row r="131">
          <cell r="C131" t="str">
            <v>ZP10.04</v>
          </cell>
          <cell r="D131" t="str">
            <v>6-001.a3</v>
          </cell>
          <cell r="E131" t="str">
            <v>550 mg bis unter 650 mg</v>
          </cell>
          <cell r="F131">
            <v>1473.03</v>
          </cell>
        </row>
        <row r="132">
          <cell r="C132" t="str">
            <v>ZP10.05</v>
          </cell>
          <cell r="D132" t="str">
            <v>6-001.a4</v>
          </cell>
          <cell r="E132" t="str">
            <v>650 mg bis unter 750 mg</v>
          </cell>
          <cell r="F132">
            <v>1725.55</v>
          </cell>
        </row>
        <row r="133">
          <cell r="C133" t="str">
            <v>ZP10.06</v>
          </cell>
          <cell r="D133" t="str">
            <v>6-001.a5</v>
          </cell>
          <cell r="E133" t="str">
            <v>750 mg bis unter 850 mg</v>
          </cell>
          <cell r="F133">
            <v>1978.07</v>
          </cell>
        </row>
        <row r="134">
          <cell r="C134" t="str">
            <v>ZP10.07</v>
          </cell>
          <cell r="D134" t="str">
            <v>6-001.a6</v>
          </cell>
          <cell r="E134" t="str">
            <v>850 mg bis unter 1.050 mg</v>
          </cell>
          <cell r="F134">
            <v>2314.77</v>
          </cell>
        </row>
        <row r="135">
          <cell r="C135" t="str">
            <v>ZP10.08</v>
          </cell>
          <cell r="D135" t="str">
            <v>6-001.a7</v>
          </cell>
          <cell r="E135" t="str">
            <v>1.050 mg bis unter 1.250 mg</v>
          </cell>
          <cell r="F135">
            <v>2808.4</v>
          </cell>
        </row>
        <row r="136">
          <cell r="C136" t="str">
            <v>ZP10.09</v>
          </cell>
          <cell r="D136" t="str">
            <v>6-001.a8</v>
          </cell>
          <cell r="E136" t="str">
            <v>1.250 mg bis unter 1.450 mg</v>
          </cell>
          <cell r="F136">
            <v>3324.85</v>
          </cell>
        </row>
        <row r="137">
          <cell r="C137" t="str">
            <v>ZP10.10</v>
          </cell>
          <cell r="D137" t="str">
            <v>6-001.a9</v>
          </cell>
          <cell r="E137" t="str">
            <v>1.450 mg bis unter 1.650 mg</v>
          </cell>
          <cell r="F137">
            <v>3829.89</v>
          </cell>
        </row>
        <row r="138">
          <cell r="C138" t="str">
            <v>ZP10.11</v>
          </cell>
          <cell r="D138" t="str">
            <v>6-001.aa</v>
          </cell>
          <cell r="E138" t="str">
            <v>1.650 mg bis unter 1.850 mg</v>
          </cell>
          <cell r="F138">
            <v>4334.93</v>
          </cell>
        </row>
        <row r="139">
          <cell r="C139" t="str">
            <v>ZP10.12</v>
          </cell>
          <cell r="D139" t="str">
            <v>6-001.ab</v>
          </cell>
          <cell r="E139" t="str">
            <v>1.850 mg bis unter 2.150 mg</v>
          </cell>
          <cell r="F139">
            <v>4916.92</v>
          </cell>
        </row>
        <row r="140">
          <cell r="C140" t="str">
            <v>ZP10.13</v>
          </cell>
          <cell r="D140" t="str">
            <v>6-001.ac</v>
          </cell>
          <cell r="E140" t="str">
            <v>2.150 mg bis unter 2.450 mg</v>
          </cell>
          <cell r="F140">
            <v>5681.7</v>
          </cell>
        </row>
        <row r="141">
          <cell r="C141" t="str">
            <v>ZP10.14</v>
          </cell>
          <cell r="D141" t="str">
            <v>6-001.ad</v>
          </cell>
          <cell r="E141" t="str">
            <v>2.450 mg bis unter 2.750 mg</v>
          </cell>
          <cell r="F141">
            <v>6439.26</v>
          </cell>
        </row>
        <row r="142">
          <cell r="C142" t="str">
            <v>ZP10.15</v>
          </cell>
          <cell r="D142" t="str">
            <v>6-001.ae</v>
          </cell>
          <cell r="E142" t="str">
            <v>2.750 mg bis unter 3.050 mg</v>
          </cell>
          <cell r="F142">
            <v>7196.82</v>
          </cell>
        </row>
        <row r="143">
          <cell r="C143" t="str">
            <v>ZP10.16</v>
          </cell>
          <cell r="D143" t="str">
            <v>6-001.af</v>
          </cell>
          <cell r="E143" t="str">
            <v>3.050 mg bis unter 3.350 mg</v>
          </cell>
          <cell r="F143">
            <v>7954.38</v>
          </cell>
        </row>
        <row r="144">
          <cell r="C144" t="str">
            <v>ZP10.17</v>
          </cell>
          <cell r="D144">
            <v>0</v>
          </cell>
          <cell r="E144" t="str">
            <v>Siehe weitere Differenzierung ZP10.18 - ZP10.20</v>
          </cell>
          <cell r="F144">
            <v>0</v>
          </cell>
        </row>
        <row r="145">
          <cell r="C145" t="str">
            <v>ZP10.18</v>
          </cell>
          <cell r="D145" t="str">
            <v>6-001.ah</v>
          </cell>
          <cell r="E145" t="str">
            <v>3.350 mg bis unter 3.950 mg</v>
          </cell>
          <cell r="F145">
            <v>8964.4599999999991</v>
          </cell>
        </row>
        <row r="146">
          <cell r="C146" t="str">
            <v>ZP10.19</v>
          </cell>
          <cell r="D146" t="str">
            <v>6-001.aj</v>
          </cell>
          <cell r="E146" t="str">
            <v>3.950 mg bis unter 4.550 mg</v>
          </cell>
          <cell r="F146">
            <v>10479.58</v>
          </cell>
        </row>
        <row r="147">
          <cell r="C147" t="str">
            <v>ZP10.20</v>
          </cell>
          <cell r="D147" t="str">
            <v>6-001.ak</v>
          </cell>
          <cell r="E147" t="str">
            <v>4.550 mg oder mehr</v>
          </cell>
          <cell r="F147">
            <v>11994.7</v>
          </cell>
        </row>
        <row r="148">
          <cell r="C148">
            <v>0</v>
          </cell>
          <cell r="D148">
            <v>0</v>
          </cell>
          <cell r="E148" t="str">
            <v>Transfusion von Plasmabestandteilen und gentechnisch hergestellten Plasmaproteinen: Human-Immunglobulin, spezifisch gegen Hepatitis-B-surface-Antigen (HBsAg)</v>
          </cell>
          <cell r="F148">
            <v>0</v>
          </cell>
        </row>
        <row r="149">
          <cell r="C149" t="str">
            <v>ZP11.01</v>
          </cell>
          <cell r="D149" t="str">
            <v>8-810.q0</v>
          </cell>
          <cell r="E149" t="str">
            <v>2.000 IE bis unter 4.000 IE</v>
          </cell>
          <cell r="F149">
            <v>1638.8</v>
          </cell>
        </row>
        <row r="150">
          <cell r="C150" t="str">
            <v>ZP11.02</v>
          </cell>
          <cell r="D150" t="str">
            <v>8-810.q1</v>
          </cell>
          <cell r="E150" t="str">
            <v>4.000 IE bis unter 6.000 IE</v>
          </cell>
          <cell r="F150">
            <v>3277.6</v>
          </cell>
        </row>
        <row r="151">
          <cell r="C151" t="str">
            <v>ZP11.03</v>
          </cell>
          <cell r="D151" t="str">
            <v>8-810.q2</v>
          </cell>
          <cell r="E151" t="str">
            <v>6.000 IE bis unter 8.000 IE</v>
          </cell>
          <cell r="F151">
            <v>4916.3999999999996</v>
          </cell>
        </row>
        <row r="152">
          <cell r="C152" t="str">
            <v>ZP11.04</v>
          </cell>
          <cell r="D152" t="str">
            <v>8-810.q3</v>
          </cell>
          <cell r="E152" t="str">
            <v>8.000 IE bis unter 10.000 IE</v>
          </cell>
          <cell r="F152">
            <v>6555.2</v>
          </cell>
        </row>
        <row r="153">
          <cell r="C153" t="str">
            <v>ZP11.05</v>
          </cell>
          <cell r="D153" t="str">
            <v>8-810.q4</v>
          </cell>
          <cell r="E153" t="str">
            <v>10.000 IE bis unter 12.000 IE</v>
          </cell>
          <cell r="F153">
            <v>8194</v>
          </cell>
        </row>
        <row r="154">
          <cell r="C154" t="str">
            <v>ZP11.06</v>
          </cell>
          <cell r="D154" t="str">
            <v>8-810.q5</v>
          </cell>
          <cell r="E154" t="str">
            <v>12.000 IE bis unter 14.000 IE</v>
          </cell>
          <cell r="F154">
            <v>9832.7999999999993</v>
          </cell>
        </row>
        <row r="155">
          <cell r="C155" t="str">
            <v>ZP11.07</v>
          </cell>
          <cell r="D155" t="str">
            <v>8-810.q6</v>
          </cell>
          <cell r="E155" t="str">
            <v>14.000 IE bis unter 16.000 IE</v>
          </cell>
          <cell r="F155">
            <v>11471.6</v>
          </cell>
        </row>
        <row r="156">
          <cell r="C156" t="str">
            <v>ZP11.08</v>
          </cell>
          <cell r="D156" t="str">
            <v>8-810.q7</v>
          </cell>
          <cell r="E156" t="str">
            <v>16.000 IE bis unter 18.000 IE</v>
          </cell>
          <cell r="F156">
            <v>13110.4</v>
          </cell>
        </row>
        <row r="157">
          <cell r="C157" t="str">
            <v>ZP11.09</v>
          </cell>
          <cell r="D157" t="str">
            <v>8-810.q8</v>
          </cell>
          <cell r="E157" t="str">
            <v>18.000 IE bis unter 20.000 IE</v>
          </cell>
          <cell r="F157">
            <v>14749.2</v>
          </cell>
        </row>
        <row r="158">
          <cell r="C158" t="str">
            <v>ZP11.10</v>
          </cell>
          <cell r="D158" t="str">
            <v>8-810.q9</v>
          </cell>
          <cell r="E158" t="str">
            <v>20.000 IE bis unter 22.000 IE</v>
          </cell>
          <cell r="F158">
            <v>16388</v>
          </cell>
        </row>
        <row r="159">
          <cell r="C159" t="str">
            <v>ZP11.11</v>
          </cell>
          <cell r="D159" t="str">
            <v>8-810.qa</v>
          </cell>
          <cell r="E159" t="str">
            <v>22.000 IE bis unter 24.000 IE</v>
          </cell>
          <cell r="F159">
            <v>18026.8</v>
          </cell>
        </row>
        <row r="160">
          <cell r="C160" t="str">
            <v>ZP11.12</v>
          </cell>
          <cell r="D160" t="str">
            <v>8-810.qb</v>
          </cell>
          <cell r="E160" t="str">
            <v>24.000 IE bis unter 28.000 IE</v>
          </cell>
          <cell r="F160">
            <v>19665.599999999999</v>
          </cell>
        </row>
        <row r="161">
          <cell r="C161" t="str">
            <v>ZP11.13</v>
          </cell>
          <cell r="D161" t="str">
            <v>8-810.qc</v>
          </cell>
          <cell r="E161" t="str">
            <v>28.000 IE bis unter 32.000 IE</v>
          </cell>
          <cell r="F161">
            <v>22943.200000000001</v>
          </cell>
        </row>
        <row r="162">
          <cell r="C162" t="str">
            <v>ZP11.14</v>
          </cell>
          <cell r="D162" t="str">
            <v>8-810.qd</v>
          </cell>
          <cell r="E162" t="str">
            <v>32.000 IE bis unter 36.000 IE</v>
          </cell>
          <cell r="F162">
            <v>26220.799999999999</v>
          </cell>
        </row>
        <row r="163">
          <cell r="C163" t="str">
            <v>ZP11.15</v>
          </cell>
          <cell r="D163" t="str">
            <v>8-810.qe</v>
          </cell>
          <cell r="E163" t="str">
            <v>36.000 IE bis unter 40.000 IE</v>
          </cell>
          <cell r="F163">
            <v>29498.400000000001</v>
          </cell>
        </row>
        <row r="164">
          <cell r="C164" t="str">
            <v>ZP11.16</v>
          </cell>
          <cell r="D164" t="str">
            <v>8-810.qf</v>
          </cell>
          <cell r="E164" t="str">
            <v>40.000 IE bis unter 46.000 IE</v>
          </cell>
          <cell r="F164">
            <v>32776</v>
          </cell>
        </row>
        <row r="165">
          <cell r="C165" t="str">
            <v>ZP11.17</v>
          </cell>
          <cell r="D165" t="str">
            <v>8-810.qg</v>
          </cell>
          <cell r="E165" t="str">
            <v>46.000 IE bis unter 52.000 IE</v>
          </cell>
          <cell r="F165">
            <v>37692.400000000001</v>
          </cell>
        </row>
        <row r="166">
          <cell r="C166" t="str">
            <v>ZP11.18</v>
          </cell>
          <cell r="D166" t="str">
            <v>8-810.qh</v>
          </cell>
          <cell r="E166" t="str">
            <v>52.000 IE bis unter 58.000 IE</v>
          </cell>
          <cell r="F166">
            <v>42608.800000000003</v>
          </cell>
        </row>
        <row r="167">
          <cell r="C167" t="str">
            <v>ZP11.19</v>
          </cell>
          <cell r="D167" t="str">
            <v>8-810.qj</v>
          </cell>
          <cell r="E167" t="str">
            <v>58.000 IE bis unter 64.000 IE</v>
          </cell>
          <cell r="F167">
            <v>47525.2</v>
          </cell>
        </row>
        <row r="168">
          <cell r="C168" t="str">
            <v>ZP11.20</v>
          </cell>
          <cell r="D168" t="str">
            <v>8-810.qk</v>
          </cell>
          <cell r="E168" t="str">
            <v>64.000 IE oder mehr</v>
          </cell>
          <cell r="F168">
            <v>52441.599999999999</v>
          </cell>
        </row>
        <row r="169">
          <cell r="C169">
            <v>0</v>
          </cell>
          <cell r="D169">
            <v>0</v>
          </cell>
          <cell r="E169" t="str">
            <v>Applikation von Medikamenten, Liste 1: Liposomales Doxorubicin, parenteral</v>
          </cell>
          <cell r="F169">
            <v>0</v>
          </cell>
        </row>
        <row r="170">
          <cell r="C170" t="str">
            <v>ZP12.01</v>
          </cell>
          <cell r="D170" t="str">
            <v>6-001.b0</v>
          </cell>
          <cell r="E170" t="str">
            <v>10 mg bis unter 20 mg4)</v>
          </cell>
          <cell r="F170">
            <v>296.07</v>
          </cell>
        </row>
        <row r="171">
          <cell r="C171" t="str">
            <v>ZP12.02</v>
          </cell>
          <cell r="D171" t="str">
            <v>6-001.b1</v>
          </cell>
          <cell r="E171" t="str">
            <v>20 mg bis unter 30 mg4)</v>
          </cell>
          <cell r="F171">
            <v>518.12</v>
          </cell>
        </row>
        <row r="172">
          <cell r="C172" t="str">
            <v>ZP12.03</v>
          </cell>
          <cell r="D172" t="str">
            <v>6-001.b2</v>
          </cell>
          <cell r="E172" t="str">
            <v>30 mg bis unter 40 mg</v>
          </cell>
          <cell r="F172">
            <v>738.1</v>
          </cell>
        </row>
        <row r="173">
          <cell r="C173" t="str">
            <v>ZP12.04</v>
          </cell>
          <cell r="D173" t="str">
            <v>6-001.b3</v>
          </cell>
          <cell r="E173" t="str">
            <v>40 mg bis unter 50 mg</v>
          </cell>
          <cell r="F173">
            <v>962.23</v>
          </cell>
        </row>
        <row r="174">
          <cell r="C174" t="str">
            <v>ZP12.05</v>
          </cell>
          <cell r="D174" t="str">
            <v>6-001.b4</v>
          </cell>
          <cell r="E174" t="str">
            <v>50 mg bis unter 60 mg</v>
          </cell>
          <cell r="F174">
            <v>1146.68</v>
          </cell>
        </row>
        <row r="175">
          <cell r="C175" t="str">
            <v>ZP12.06</v>
          </cell>
          <cell r="D175" t="str">
            <v>6-001.b5</v>
          </cell>
          <cell r="E175" t="str">
            <v>60 mg bis unter 70 mg</v>
          </cell>
          <cell r="F175">
            <v>1397.82</v>
          </cell>
        </row>
        <row r="176">
          <cell r="C176" t="str">
            <v>ZP12.07</v>
          </cell>
          <cell r="D176" t="str">
            <v>6-001.b6</v>
          </cell>
          <cell r="E176" t="str">
            <v>70 mg bis unter 80 mg</v>
          </cell>
          <cell r="F176">
            <v>1628.39</v>
          </cell>
        </row>
        <row r="177">
          <cell r="C177" t="str">
            <v>ZP12.08</v>
          </cell>
          <cell r="D177" t="str">
            <v>6-001.b7</v>
          </cell>
          <cell r="E177" t="str">
            <v>80 mg bis unter 90 mg</v>
          </cell>
          <cell r="F177">
            <v>1850.44</v>
          </cell>
        </row>
        <row r="178">
          <cell r="C178" t="str">
            <v>ZP12.09</v>
          </cell>
          <cell r="D178" t="str">
            <v>6-001.b8</v>
          </cell>
          <cell r="E178" t="str">
            <v>90 mg bis unter 100 mg</v>
          </cell>
          <cell r="F178">
            <v>2072.4899999999998</v>
          </cell>
        </row>
        <row r="179">
          <cell r="C179" t="str">
            <v>ZP12.10</v>
          </cell>
          <cell r="D179" t="str">
            <v>6-001.b9</v>
          </cell>
          <cell r="E179" t="str">
            <v>100 mg bis unter 110 mg</v>
          </cell>
          <cell r="F179">
            <v>2248.29</v>
          </cell>
        </row>
        <row r="180">
          <cell r="C180" t="str">
            <v>ZP12.11</v>
          </cell>
          <cell r="D180" t="str">
            <v>6-001.ba</v>
          </cell>
          <cell r="E180" t="str">
            <v>110 mg bis unter 120 mg</v>
          </cell>
          <cell r="F180">
            <v>2516.6</v>
          </cell>
        </row>
        <row r="181">
          <cell r="C181" t="str">
            <v>ZP12.12</v>
          </cell>
          <cell r="D181" t="str">
            <v>6-001.bb</v>
          </cell>
          <cell r="E181" t="str">
            <v>120 mg bis unter 140 mg</v>
          </cell>
          <cell r="F181">
            <v>2812.67</v>
          </cell>
        </row>
        <row r="182">
          <cell r="C182" t="str">
            <v>ZP12.13</v>
          </cell>
          <cell r="D182" t="str">
            <v>6-001.bc</v>
          </cell>
          <cell r="E182" t="str">
            <v>140 mg bis unter 160 mg</v>
          </cell>
          <cell r="F182">
            <v>3256.78</v>
          </cell>
        </row>
        <row r="183">
          <cell r="C183" t="str">
            <v>ZP12.14</v>
          </cell>
          <cell r="D183" t="str">
            <v>6-001.bd</v>
          </cell>
          <cell r="E183" t="str">
            <v>160 mg bis unter 180 mg</v>
          </cell>
          <cell r="F183">
            <v>3700.88</v>
          </cell>
        </row>
        <row r="184">
          <cell r="C184" t="str">
            <v>ZP12.15</v>
          </cell>
          <cell r="D184" t="str">
            <v>6-001.be</v>
          </cell>
          <cell r="E184" t="str">
            <v>180 mg bis unter 200 mg</v>
          </cell>
          <cell r="F184">
            <v>4144.99</v>
          </cell>
        </row>
        <row r="185">
          <cell r="C185" t="str">
            <v>ZP12.16</v>
          </cell>
          <cell r="D185" t="str">
            <v>6-001.bf</v>
          </cell>
          <cell r="E185" t="str">
            <v>200 mg bis unter 220 mg</v>
          </cell>
          <cell r="F185">
            <v>4589.1000000000004</v>
          </cell>
        </row>
        <row r="186">
          <cell r="C186" t="str">
            <v>ZP12.17</v>
          </cell>
          <cell r="D186" t="str">
            <v>6-001.bg</v>
          </cell>
          <cell r="E186" t="str">
            <v>220 mg bis unter 240 mg</v>
          </cell>
          <cell r="F186">
            <v>5033.2</v>
          </cell>
        </row>
        <row r="187">
          <cell r="C187" t="str">
            <v>ZP12.18</v>
          </cell>
          <cell r="D187" t="str">
            <v>6-001.bh</v>
          </cell>
          <cell r="E187" t="str">
            <v>240 mg bis unter 260 mg</v>
          </cell>
          <cell r="F187">
            <v>5477.31</v>
          </cell>
        </row>
        <row r="188">
          <cell r="C188" t="str">
            <v>ZP12.19</v>
          </cell>
          <cell r="D188" t="str">
            <v>6-001.bj</v>
          </cell>
          <cell r="E188" t="str">
            <v>260 mg bis unter 280 mg</v>
          </cell>
          <cell r="F188">
            <v>5921.41</v>
          </cell>
        </row>
        <row r="189">
          <cell r="C189" t="str">
            <v>ZP12.20</v>
          </cell>
          <cell r="D189" t="str">
            <v>6-001.bk</v>
          </cell>
          <cell r="E189" t="str">
            <v>280 mg bis unter 300 mg</v>
          </cell>
          <cell r="F189">
            <v>6365.52</v>
          </cell>
        </row>
        <row r="190">
          <cell r="C190" t="str">
            <v>ZP12.21</v>
          </cell>
          <cell r="D190" t="str">
            <v>6-001.bm</v>
          </cell>
          <cell r="E190" t="str">
            <v>300 mg bis unter 320 mg</v>
          </cell>
          <cell r="F190">
            <v>6809.63</v>
          </cell>
        </row>
        <row r="191">
          <cell r="C191" t="str">
            <v>ZP12.22</v>
          </cell>
          <cell r="D191" t="str">
            <v>6-001.bn</v>
          </cell>
          <cell r="E191" t="str">
            <v>320 mg oder mehr</v>
          </cell>
          <cell r="F191">
            <v>7253.73</v>
          </cell>
        </row>
        <row r="192">
          <cell r="C192">
            <v>0</v>
          </cell>
          <cell r="D192" t="str">
            <v>8-822</v>
          </cell>
          <cell r="E192" t="str">
            <v>LDL-Apherese</v>
          </cell>
          <cell r="F192">
            <v>1082.3499999999999</v>
          </cell>
        </row>
        <row r="193">
          <cell r="C193">
            <v>0</v>
          </cell>
          <cell r="D193">
            <v>0</v>
          </cell>
          <cell r="E193" t="str">
            <v>Applikation von Medikamenten, Liste 1: Paclitaxel, parenteral</v>
          </cell>
          <cell r="F193">
            <v>0</v>
          </cell>
        </row>
        <row r="194">
          <cell r="C194" t="str">
            <v>ZP15.08</v>
          </cell>
          <cell r="D194" t="str">
            <v>6-001.f7</v>
          </cell>
          <cell r="E194" t="str">
            <v>1.320 mg bis unter 1.500 mg</v>
          </cell>
          <cell r="F194">
            <v>109.99</v>
          </cell>
        </row>
        <row r="195">
          <cell r="C195" t="str">
            <v>ZP15.09</v>
          </cell>
          <cell r="D195" t="str">
            <v>6-001.f8</v>
          </cell>
          <cell r="E195" t="str">
            <v>1.500 mg bis unter 1.680 mg</v>
          </cell>
          <cell r="F195">
            <v>124.33</v>
          </cell>
        </row>
        <row r="196">
          <cell r="C196" t="str">
            <v>ZP15.10</v>
          </cell>
          <cell r="D196" t="str">
            <v>6-001.f9</v>
          </cell>
          <cell r="E196" t="str">
            <v>1.680 mg bis unter 1.860 mg</v>
          </cell>
          <cell r="F196">
            <v>138.68</v>
          </cell>
        </row>
        <row r="197">
          <cell r="C197" t="str">
            <v>ZP15.11</v>
          </cell>
          <cell r="D197" t="str">
            <v>6-001.fa</v>
          </cell>
          <cell r="E197" t="str">
            <v>1.860 mg bis unter 2.040 mg</v>
          </cell>
          <cell r="F197">
            <v>153.02000000000001</v>
          </cell>
        </row>
        <row r="198">
          <cell r="C198" t="str">
            <v>ZP15.12</v>
          </cell>
          <cell r="D198" t="str">
            <v>6-001.fb</v>
          </cell>
          <cell r="E198" t="str">
            <v>2.040 mg bis unter 2.220 mg</v>
          </cell>
          <cell r="F198">
            <v>167.37</v>
          </cell>
        </row>
        <row r="199">
          <cell r="C199" t="str">
            <v>ZP15.13</v>
          </cell>
          <cell r="D199" t="str">
            <v>6-001.fc</v>
          </cell>
          <cell r="E199" t="str">
            <v>2.220 mg bis unter 2.400 mg</v>
          </cell>
          <cell r="F199">
            <v>181.72</v>
          </cell>
        </row>
        <row r="200">
          <cell r="C200" t="str">
            <v>ZP15.14</v>
          </cell>
          <cell r="D200" t="str">
            <v>6-001.fd</v>
          </cell>
          <cell r="E200" t="str">
            <v>2.400 mg oder mehr</v>
          </cell>
          <cell r="F200">
            <v>196.06</v>
          </cell>
        </row>
        <row r="201">
          <cell r="C201">
            <v>0</v>
          </cell>
          <cell r="D201">
            <v>0</v>
          </cell>
          <cell r="E201" t="str">
            <v>Transfusion von Plasmabestandteilen und gentechnisch hergestellten Plasmaproteinen: Human-Immunglobulin, spezifisch gegen Zytomegalie-Virus (CMV)</v>
          </cell>
          <cell r="F201">
            <v>0</v>
          </cell>
        </row>
        <row r="202">
          <cell r="C202" t="str">
            <v>ZP16.01</v>
          </cell>
          <cell r="D202" t="str">
            <v>8-810.s0</v>
          </cell>
          <cell r="E202" t="str">
            <v>1,0 g bis unter 2,0 g2)</v>
          </cell>
          <cell r="F202">
            <v>326.27999999999997</v>
          </cell>
        </row>
        <row r="203">
          <cell r="C203" t="str">
            <v>ZP16.02</v>
          </cell>
          <cell r="D203" t="str">
            <v>8-810.s1</v>
          </cell>
          <cell r="E203" t="str">
            <v>2,0 g bis unter 3,0 g2)</v>
          </cell>
          <cell r="F203">
            <v>571</v>
          </cell>
        </row>
        <row r="204">
          <cell r="C204" t="str">
            <v>ZP16.03</v>
          </cell>
          <cell r="D204" t="str">
            <v>8-810.s2</v>
          </cell>
          <cell r="E204" t="str">
            <v>3,0 g bis unter 5,0 g2)</v>
          </cell>
          <cell r="F204">
            <v>897.28</v>
          </cell>
        </row>
        <row r="205">
          <cell r="C205" t="str">
            <v>ZP16.04</v>
          </cell>
          <cell r="D205" t="str">
            <v>8-810.s3</v>
          </cell>
          <cell r="E205" t="str">
            <v>5,0 g bis unter 7,5 g</v>
          </cell>
          <cell r="F205">
            <v>1223.57</v>
          </cell>
        </row>
        <row r="206">
          <cell r="C206" t="str">
            <v>ZP16.05</v>
          </cell>
          <cell r="D206" t="str">
            <v>8-810.s4</v>
          </cell>
          <cell r="E206" t="str">
            <v>7,5 g bis unter 10,0 g</v>
          </cell>
          <cell r="F206">
            <v>1835.35</v>
          </cell>
        </row>
        <row r="207">
          <cell r="C207" t="str">
            <v>ZP16.06</v>
          </cell>
          <cell r="D207" t="str">
            <v>8-810.s5</v>
          </cell>
          <cell r="E207" t="str">
            <v>10,0 g bis unter 12,5 g</v>
          </cell>
          <cell r="F207">
            <v>2447.13</v>
          </cell>
        </row>
        <row r="208">
          <cell r="C208" t="str">
            <v>ZP16.07</v>
          </cell>
          <cell r="D208" t="str">
            <v>8-810.s6</v>
          </cell>
          <cell r="E208" t="str">
            <v>12,5 g bis unter 15,0 g</v>
          </cell>
          <cell r="F208">
            <v>3058.92</v>
          </cell>
        </row>
        <row r="209">
          <cell r="C209" t="str">
            <v>ZP16.08</v>
          </cell>
          <cell r="D209" t="str">
            <v>8-810.s7</v>
          </cell>
          <cell r="E209" t="str">
            <v>15,0 g bis unter 20,0 g</v>
          </cell>
          <cell r="F209">
            <v>3670.7</v>
          </cell>
        </row>
        <row r="210">
          <cell r="C210" t="str">
            <v>ZP16.09</v>
          </cell>
          <cell r="D210" t="str">
            <v>8-810.s8</v>
          </cell>
          <cell r="E210" t="str">
            <v>20,0 g bis unter 25,0 g</v>
          </cell>
          <cell r="F210">
            <v>4894.26</v>
          </cell>
        </row>
        <row r="211">
          <cell r="C211" t="str">
            <v>ZP16.10</v>
          </cell>
          <cell r="D211" t="str">
            <v>8-810.s9</v>
          </cell>
          <cell r="E211" t="str">
            <v>25,0 g bis unter 30,0 g</v>
          </cell>
          <cell r="F211">
            <v>6117.83</v>
          </cell>
        </row>
        <row r="212">
          <cell r="C212" t="str">
            <v>ZP16.11</v>
          </cell>
          <cell r="D212" t="str">
            <v>8-810.sa</v>
          </cell>
          <cell r="E212" t="str">
            <v>30,0 g bis unter 35,0 g</v>
          </cell>
          <cell r="F212">
            <v>7341.4</v>
          </cell>
        </row>
        <row r="213">
          <cell r="C213" t="str">
            <v>ZP16.12</v>
          </cell>
          <cell r="D213" t="str">
            <v>8-810.sb</v>
          </cell>
          <cell r="E213" t="str">
            <v>35,0 g bis unter 40,0 g</v>
          </cell>
          <cell r="F213">
            <v>8564.9599999999991</v>
          </cell>
        </row>
        <row r="214">
          <cell r="C214" t="str">
            <v>ZP16.13</v>
          </cell>
          <cell r="D214" t="str">
            <v>8-810.sc</v>
          </cell>
          <cell r="E214" t="str">
            <v>40,0 g bis unter 45,0 g</v>
          </cell>
          <cell r="F214">
            <v>9788.5300000000007</v>
          </cell>
        </row>
        <row r="215">
          <cell r="C215" t="str">
            <v>ZP16.14</v>
          </cell>
          <cell r="D215" t="str">
            <v>8-810.sd</v>
          </cell>
          <cell r="E215" t="str">
            <v>45,0 g bis unter 50,0 g</v>
          </cell>
          <cell r="F215">
            <v>11012.09</v>
          </cell>
        </row>
        <row r="216">
          <cell r="C216" t="str">
            <v>ZP16.15</v>
          </cell>
          <cell r="D216" t="str">
            <v>8-810.se</v>
          </cell>
          <cell r="E216" t="str">
            <v>50,0 g oder mehr</v>
          </cell>
          <cell r="F216">
            <v>12235.66</v>
          </cell>
        </row>
        <row r="217">
          <cell r="C217">
            <v>0</v>
          </cell>
          <cell r="D217">
            <v>0</v>
          </cell>
          <cell r="E217" t="str">
            <v>Transfusion von Plasmabestandteilen und gentechnisch hergestellten Plasmaproteinen: Human-Immunglobulin, spezifisch gegen Varicella-Zoster-Virus (VZV)</v>
          </cell>
          <cell r="F217">
            <v>0</v>
          </cell>
        </row>
        <row r="218">
          <cell r="C218" t="str">
            <v>ZP18.01</v>
          </cell>
          <cell r="D218" t="str">
            <v>8-810.t0</v>
          </cell>
          <cell r="E218" t="str">
            <v>250 IE bis unter 500 IE4)</v>
          </cell>
          <cell r="F218">
            <v>315.43</v>
          </cell>
        </row>
        <row r="219">
          <cell r="C219" t="str">
            <v>ZP18.02</v>
          </cell>
          <cell r="D219" t="str">
            <v>8-810.t1</v>
          </cell>
          <cell r="E219" t="str">
            <v>500 IE bis unter 750 IE4)</v>
          </cell>
          <cell r="F219">
            <v>552.01</v>
          </cell>
        </row>
        <row r="220">
          <cell r="C220" t="str">
            <v>ZP18.03</v>
          </cell>
          <cell r="D220" t="str">
            <v>8-810.t2</v>
          </cell>
          <cell r="E220" t="str">
            <v>750 IE bis unter 1.000 IE4)</v>
          </cell>
          <cell r="F220">
            <v>788.58</v>
          </cell>
        </row>
        <row r="221">
          <cell r="C221" t="str">
            <v>ZP18.04</v>
          </cell>
          <cell r="D221" t="str">
            <v>8-810.t3</v>
          </cell>
          <cell r="E221" t="str">
            <v>1.000 IE bis unter 1.500 IE</v>
          </cell>
          <cell r="F221">
            <v>946.3</v>
          </cell>
        </row>
        <row r="222">
          <cell r="C222" t="str">
            <v>ZP18.05</v>
          </cell>
          <cell r="D222" t="str">
            <v>8-810.t4</v>
          </cell>
          <cell r="E222" t="str">
            <v>1.500 IE bis unter 2.000 IE</v>
          </cell>
          <cell r="F222">
            <v>1419.45</v>
          </cell>
        </row>
        <row r="223">
          <cell r="C223" t="str">
            <v>ZP18.06</v>
          </cell>
          <cell r="D223" t="str">
            <v>8-810.t5</v>
          </cell>
          <cell r="E223" t="str">
            <v>2.000 IE bis unter 2.500 IE</v>
          </cell>
          <cell r="F223">
            <v>1892.6</v>
          </cell>
        </row>
        <row r="224">
          <cell r="C224" t="str">
            <v>ZP18.07</v>
          </cell>
          <cell r="D224" t="str">
            <v>8-810.t6</v>
          </cell>
          <cell r="E224" t="str">
            <v>2.500 IE bis unter 3.000 IE</v>
          </cell>
          <cell r="F224">
            <v>2365.75</v>
          </cell>
        </row>
        <row r="225">
          <cell r="C225" t="str">
            <v>ZP18.08</v>
          </cell>
          <cell r="D225" t="str">
            <v>8-810.t7</v>
          </cell>
          <cell r="E225" t="str">
            <v>3.000 IE bis unter 3.500 IE</v>
          </cell>
          <cell r="F225">
            <v>2838.9</v>
          </cell>
        </row>
        <row r="226">
          <cell r="C226" t="str">
            <v>ZP18.09</v>
          </cell>
          <cell r="D226" t="str">
            <v>8-810.t8</v>
          </cell>
          <cell r="E226" t="str">
            <v>3.500 IE bis unter 4.000 IE</v>
          </cell>
          <cell r="F226">
            <v>3312.05</v>
          </cell>
        </row>
        <row r="227">
          <cell r="C227" t="str">
            <v>ZP18.10</v>
          </cell>
          <cell r="D227" t="str">
            <v>8-810.t9</v>
          </cell>
          <cell r="E227" t="str">
            <v>4.000 IE bis unter 5.000 IE</v>
          </cell>
          <cell r="F227">
            <v>3785.2</v>
          </cell>
        </row>
        <row r="228">
          <cell r="C228" t="str">
            <v>ZP18.11</v>
          </cell>
          <cell r="D228" t="str">
            <v>8-810.ta</v>
          </cell>
          <cell r="E228" t="str">
            <v>5.000 IE bis unter 6.000 IE</v>
          </cell>
          <cell r="F228">
            <v>4731.5</v>
          </cell>
        </row>
        <row r="229">
          <cell r="C229" t="str">
            <v>ZP18.12</v>
          </cell>
          <cell r="D229" t="str">
            <v>8-810.tb</v>
          </cell>
          <cell r="E229" t="str">
            <v>6.000 IE bis unter 7.000 IE</v>
          </cell>
          <cell r="F229">
            <v>5677.8</v>
          </cell>
        </row>
        <row r="230">
          <cell r="C230" t="str">
            <v>ZP18.13</v>
          </cell>
          <cell r="D230" t="str">
            <v>8-810.tc</v>
          </cell>
          <cell r="E230" t="str">
            <v>7.000 IE bis unter 8.000 IE</v>
          </cell>
          <cell r="F230">
            <v>6624.1</v>
          </cell>
        </row>
        <row r="231">
          <cell r="C231" t="str">
            <v>ZP18.14</v>
          </cell>
          <cell r="D231" t="str">
            <v>8-810.td</v>
          </cell>
          <cell r="E231" t="str">
            <v>8.000 IE oder mehr</v>
          </cell>
          <cell r="F231">
            <v>7570.4</v>
          </cell>
        </row>
        <row r="232">
          <cell r="C232">
            <v>0</v>
          </cell>
          <cell r="D232">
            <v>0</v>
          </cell>
          <cell r="E232" t="str">
            <v>Transfusion von Plasmabestandteilen und gentechnisch hergestellten Plasmaproteinen: C1-Esteraseinhibitor</v>
          </cell>
          <cell r="F232">
            <v>0</v>
          </cell>
        </row>
        <row r="233">
          <cell r="C233" t="str">
            <v>ZP20.01</v>
          </cell>
          <cell r="D233" t="str">
            <v>8-810.h3</v>
          </cell>
          <cell r="E233" t="str">
            <v>500 Einheiten bis unter 1.000 Einheiten</v>
          </cell>
          <cell r="F233">
            <v>795</v>
          </cell>
        </row>
        <row r="234">
          <cell r="C234" t="str">
            <v>ZP20.02</v>
          </cell>
          <cell r="D234" t="str">
            <v>8-810.h4</v>
          </cell>
          <cell r="E234" t="str">
            <v>1.000 Einheiten bis unter 1.500 Einheiten</v>
          </cell>
          <cell r="F234">
            <v>1590</v>
          </cell>
        </row>
        <row r="235">
          <cell r="C235" t="str">
            <v>ZP20.03</v>
          </cell>
          <cell r="D235" t="str">
            <v>8-810.h5</v>
          </cell>
          <cell r="E235" t="str">
            <v>1.500 Einheiten bis unter 2.000 Einheiten</v>
          </cell>
          <cell r="F235">
            <v>2385</v>
          </cell>
        </row>
        <row r="236">
          <cell r="C236" t="str">
            <v>ZP20.04</v>
          </cell>
          <cell r="D236" t="str">
            <v>8-810.h6</v>
          </cell>
          <cell r="E236" t="str">
            <v>2.000 Einheiten bis unter 2.500 Einheiten</v>
          </cell>
          <cell r="F236">
            <v>3180</v>
          </cell>
        </row>
        <row r="237">
          <cell r="C237" t="str">
            <v>ZP20.05</v>
          </cell>
          <cell r="D237" t="str">
            <v>8-810.h7</v>
          </cell>
          <cell r="E237" t="str">
            <v>2.500 Einheiten bis unter 3.000 Einheiten</v>
          </cell>
          <cell r="F237">
            <v>3975</v>
          </cell>
        </row>
        <row r="238">
          <cell r="C238" t="str">
            <v>ZP20.06</v>
          </cell>
          <cell r="D238" t="str">
            <v>8-810.h8</v>
          </cell>
          <cell r="E238" t="str">
            <v>3.000 Einheiten bis unter 4.000 Einheiten</v>
          </cell>
          <cell r="F238">
            <v>5167.5</v>
          </cell>
        </row>
        <row r="239">
          <cell r="C239" t="str">
            <v>ZP20.07</v>
          </cell>
          <cell r="D239" t="str">
            <v>8-810.h9</v>
          </cell>
          <cell r="E239" t="str">
            <v>4.000 Einheiten bis unter 5.000 Einheiten</v>
          </cell>
          <cell r="F239">
            <v>6757.5</v>
          </cell>
        </row>
        <row r="240">
          <cell r="C240" t="str">
            <v>ZP20.08</v>
          </cell>
          <cell r="D240" t="str">
            <v>8-810.ha</v>
          </cell>
          <cell r="E240" t="str">
            <v>5.000 Einheiten bis unter 6.000 Einheiten</v>
          </cell>
          <cell r="F240">
            <v>8347.5</v>
          </cell>
        </row>
        <row r="241">
          <cell r="C241" t="str">
            <v>ZP20.09</v>
          </cell>
          <cell r="D241" t="str">
            <v>8-810.hb</v>
          </cell>
          <cell r="E241" t="str">
            <v>6.000 Einheiten bis unter 7.000 Einheiten</v>
          </cell>
          <cell r="F241">
            <v>9937.5</v>
          </cell>
        </row>
        <row r="242">
          <cell r="C242" t="str">
            <v>ZP20.10</v>
          </cell>
          <cell r="D242" t="str">
            <v>8-810.hc</v>
          </cell>
          <cell r="E242" t="str">
            <v>7.000 Einheiten bis unter 9.000 Einheiten</v>
          </cell>
          <cell r="F242">
            <v>12190</v>
          </cell>
        </row>
        <row r="243">
          <cell r="C243" t="str">
            <v>ZP20.11</v>
          </cell>
          <cell r="D243" t="str">
            <v>8-810.hd</v>
          </cell>
          <cell r="E243" t="str">
            <v>9.000 Einheiten bis unter 11.000 Einheiten</v>
          </cell>
          <cell r="F243">
            <v>15370</v>
          </cell>
        </row>
        <row r="244">
          <cell r="C244" t="str">
            <v>ZP20.12</v>
          </cell>
          <cell r="D244" t="str">
            <v>8-810.he</v>
          </cell>
          <cell r="E244" t="str">
            <v>11.000 oder mehr Einheiten</v>
          </cell>
          <cell r="F244">
            <v>18550</v>
          </cell>
        </row>
        <row r="245">
          <cell r="C245">
            <v>0</v>
          </cell>
          <cell r="D245">
            <v>0</v>
          </cell>
          <cell r="E245" t="str">
            <v>Applikation von Medikamenten, Liste 2: Pegfilgrastim, parenteral</v>
          </cell>
          <cell r="F245">
            <v>0</v>
          </cell>
        </row>
        <row r="246">
          <cell r="C246" t="str">
            <v>ZP21.01</v>
          </cell>
          <cell r="D246" t="str">
            <v>6-002.70</v>
          </cell>
          <cell r="E246" t="str">
            <v>1 mg bis unter 3 mg4)</v>
          </cell>
          <cell r="F246">
            <v>153.88999999999999</v>
          </cell>
        </row>
        <row r="247">
          <cell r="C247" t="str">
            <v>ZP21.02</v>
          </cell>
          <cell r="D247" t="str">
            <v>6-002.71</v>
          </cell>
          <cell r="E247" t="str">
            <v>3 mg bis unter 6 mg4)</v>
          </cell>
          <cell r="F247">
            <v>369.34</v>
          </cell>
        </row>
        <row r="248">
          <cell r="C248" t="str">
            <v>ZP21.03</v>
          </cell>
          <cell r="D248" t="str">
            <v>6-002.72</v>
          </cell>
          <cell r="E248" t="str">
            <v>6 mg bis unter 12 mg</v>
          </cell>
          <cell r="F248">
            <v>362.89</v>
          </cell>
        </row>
        <row r="249">
          <cell r="C249" t="str">
            <v>ZP21.04</v>
          </cell>
          <cell r="D249" t="str">
            <v>6-002.73</v>
          </cell>
          <cell r="E249" t="str">
            <v>12 mg bis unter 18 mg</v>
          </cell>
          <cell r="F249">
            <v>916.91</v>
          </cell>
        </row>
        <row r="250">
          <cell r="C250" t="str">
            <v>ZP21.05</v>
          </cell>
          <cell r="D250" t="str">
            <v>6-002.74</v>
          </cell>
          <cell r="E250" t="str">
            <v>18 mg bis unter 24 mg</v>
          </cell>
          <cell r="F250">
            <v>1470.92</v>
          </cell>
        </row>
        <row r="251">
          <cell r="C251" t="str">
            <v>ZP21.06</v>
          </cell>
          <cell r="D251" t="str">
            <v>6-002.75</v>
          </cell>
          <cell r="E251" t="str">
            <v>24 mg bis unter 30 mg</v>
          </cell>
          <cell r="F251">
            <v>2024.94</v>
          </cell>
        </row>
        <row r="252">
          <cell r="C252" t="str">
            <v>ZP21.07</v>
          </cell>
          <cell r="D252" t="str">
            <v>6-002.76</v>
          </cell>
          <cell r="E252" t="str">
            <v>30 mg oder mehr</v>
          </cell>
          <cell r="F252">
            <v>2578.9499999999998</v>
          </cell>
        </row>
        <row r="253">
          <cell r="C253">
            <v>0</v>
          </cell>
          <cell r="D253">
            <v>0</v>
          </cell>
          <cell r="E253" t="str">
            <v>Applikation von Medikamenten, Liste 2: Pegyliertes liposomales Doxorubicin, parenteral</v>
          </cell>
          <cell r="F253">
            <v>0</v>
          </cell>
        </row>
        <row r="254">
          <cell r="C254" t="str">
            <v>ZP22.01</v>
          </cell>
          <cell r="D254" t="str">
            <v>6-002.80</v>
          </cell>
          <cell r="E254" t="str">
            <v>10 mg bis unter 20 mg4)</v>
          </cell>
          <cell r="F254">
            <v>454.27</v>
          </cell>
        </row>
        <row r="255">
          <cell r="C255" t="str">
            <v>ZP22.02</v>
          </cell>
          <cell r="D255" t="str">
            <v>6-002.81</v>
          </cell>
          <cell r="E255" t="str">
            <v>20 mg bis unter 30 mg4)</v>
          </cell>
          <cell r="F255">
            <v>794.98</v>
          </cell>
        </row>
        <row r="256">
          <cell r="C256" t="str">
            <v>ZP22.03</v>
          </cell>
          <cell r="D256" t="str">
            <v>6-002.82</v>
          </cell>
          <cell r="E256" t="str">
            <v>30 mg bis unter 40 mg</v>
          </cell>
          <cell r="F256">
            <v>1135.68</v>
          </cell>
        </row>
        <row r="257">
          <cell r="C257" t="str">
            <v>ZP22.04</v>
          </cell>
          <cell r="D257" t="str">
            <v>6-002.83</v>
          </cell>
          <cell r="E257" t="str">
            <v>40 mg bis unter 50 mg</v>
          </cell>
          <cell r="F257">
            <v>1476.39</v>
          </cell>
        </row>
        <row r="258">
          <cell r="C258" t="str">
            <v>ZP22.05</v>
          </cell>
          <cell r="D258" t="str">
            <v>6-002.84</v>
          </cell>
          <cell r="E258" t="str">
            <v>50 mg bis unter 60 mg</v>
          </cell>
          <cell r="F258">
            <v>1807.44</v>
          </cell>
        </row>
        <row r="259">
          <cell r="C259" t="str">
            <v>ZP22.06</v>
          </cell>
          <cell r="D259" t="str">
            <v>6-002.85</v>
          </cell>
          <cell r="E259" t="str">
            <v>60 mg bis unter 70 mg</v>
          </cell>
          <cell r="F259">
            <v>2157.8000000000002</v>
          </cell>
        </row>
        <row r="260">
          <cell r="C260" t="str">
            <v>ZP22.07</v>
          </cell>
          <cell r="D260" t="str">
            <v>6-002.86</v>
          </cell>
          <cell r="E260" t="str">
            <v>70 mg bis unter 80 mg</v>
          </cell>
          <cell r="F260">
            <v>2498.5</v>
          </cell>
        </row>
        <row r="261">
          <cell r="C261" t="str">
            <v>ZP22.08</v>
          </cell>
          <cell r="D261" t="str">
            <v>6-002.87</v>
          </cell>
          <cell r="E261" t="str">
            <v>80 mg bis unter 90 mg</v>
          </cell>
          <cell r="F261">
            <v>2839.09</v>
          </cell>
        </row>
        <row r="262">
          <cell r="C262" t="str">
            <v>ZP22.09</v>
          </cell>
          <cell r="D262" t="str">
            <v>6-002.88</v>
          </cell>
          <cell r="E262" t="str">
            <v>90 mg bis unter 100 mg</v>
          </cell>
          <cell r="F262">
            <v>3128.01</v>
          </cell>
        </row>
        <row r="263">
          <cell r="C263" t="str">
            <v>ZP22.10</v>
          </cell>
          <cell r="D263" t="str">
            <v>6-002.89</v>
          </cell>
          <cell r="E263" t="str">
            <v>100 mg bis unter 110 mg</v>
          </cell>
          <cell r="F263">
            <v>3493.59</v>
          </cell>
        </row>
        <row r="264">
          <cell r="C264" t="str">
            <v>ZP22.11</v>
          </cell>
          <cell r="D264" t="str">
            <v>6-002.8a</v>
          </cell>
          <cell r="E264" t="str">
            <v>110 mg bis unter 120 mg</v>
          </cell>
          <cell r="F264">
            <v>3861.32</v>
          </cell>
        </row>
        <row r="265">
          <cell r="C265" t="str">
            <v>ZP22.12</v>
          </cell>
          <cell r="D265" t="str">
            <v>6-002.8b</v>
          </cell>
          <cell r="E265" t="str">
            <v>120 mg bis unter 140 mg</v>
          </cell>
          <cell r="F265">
            <v>4315.6000000000004</v>
          </cell>
        </row>
        <row r="266">
          <cell r="C266" t="str">
            <v>ZP22.13</v>
          </cell>
          <cell r="D266" t="str">
            <v>6-002.8c</v>
          </cell>
          <cell r="E266" t="str">
            <v>140 mg bis unter 160 mg</v>
          </cell>
          <cell r="F266">
            <v>4997.01</v>
          </cell>
        </row>
        <row r="267">
          <cell r="C267" t="str">
            <v>ZP22.14</v>
          </cell>
          <cell r="D267" t="str">
            <v>6-002.8d</v>
          </cell>
          <cell r="E267" t="str">
            <v>160 mg bis unter 180 mg</v>
          </cell>
          <cell r="F267">
            <v>5678.42</v>
          </cell>
        </row>
        <row r="268">
          <cell r="C268" t="str">
            <v>ZP22.15</v>
          </cell>
          <cell r="D268" t="str">
            <v>6-002.8e</v>
          </cell>
          <cell r="E268" t="str">
            <v>180 mg bis unter 200 mg</v>
          </cell>
          <cell r="F268">
            <v>6359.83</v>
          </cell>
        </row>
        <row r="269">
          <cell r="C269" t="str">
            <v>ZP22.16</v>
          </cell>
          <cell r="D269" t="str">
            <v>6-002.8f</v>
          </cell>
          <cell r="E269" t="str">
            <v>200 mg bis unter 220 mg</v>
          </cell>
          <cell r="F269">
            <v>7041.24</v>
          </cell>
        </row>
        <row r="270">
          <cell r="C270" t="str">
            <v>ZP22.17</v>
          </cell>
          <cell r="D270" t="str">
            <v>6-002.8g</v>
          </cell>
          <cell r="E270" t="str">
            <v>220 mg bis unter 240 mg</v>
          </cell>
          <cell r="F270">
            <v>7722.65</v>
          </cell>
        </row>
        <row r="271">
          <cell r="C271" t="str">
            <v>ZP22.18</v>
          </cell>
          <cell r="D271" t="str">
            <v>6-002.8h</v>
          </cell>
          <cell r="E271" t="str">
            <v>240 mg oder mehr</v>
          </cell>
          <cell r="F271">
            <v>8404.06</v>
          </cell>
        </row>
        <row r="272">
          <cell r="C272">
            <v>0</v>
          </cell>
          <cell r="D272">
            <v>0</v>
          </cell>
          <cell r="E272" t="str">
            <v>Applikation von Medikamenten, Liste 2: Bevacizumab, parenteral</v>
          </cell>
          <cell r="F272">
            <v>0</v>
          </cell>
        </row>
        <row r="273">
          <cell r="C273" t="str">
            <v>ZP23.01</v>
          </cell>
          <cell r="D273" t="str">
            <v>6-002.90</v>
          </cell>
          <cell r="E273" t="str">
            <v>150 mg bis unter 250 mg</v>
          </cell>
          <cell r="F273">
            <v>692.49</v>
          </cell>
        </row>
        <row r="274">
          <cell r="C274" t="str">
            <v>ZP23.02</v>
          </cell>
          <cell r="D274" t="str">
            <v>6-002.91</v>
          </cell>
          <cell r="E274" t="str">
            <v>250 mg bis unter 350 mg</v>
          </cell>
          <cell r="F274">
            <v>1070.21</v>
          </cell>
        </row>
        <row r="275">
          <cell r="C275" t="str">
            <v>ZP23.03</v>
          </cell>
          <cell r="D275" t="str">
            <v>6-002.92</v>
          </cell>
          <cell r="E275" t="str">
            <v>350 mg bis unter 450 mg</v>
          </cell>
          <cell r="F275">
            <v>1447.93</v>
          </cell>
        </row>
        <row r="276">
          <cell r="C276" t="str">
            <v>ZP23.04</v>
          </cell>
          <cell r="D276" t="str">
            <v>6-002.93</v>
          </cell>
          <cell r="E276" t="str">
            <v>450 mg bis unter 550 mg</v>
          </cell>
          <cell r="F276">
            <v>1825.65</v>
          </cell>
        </row>
        <row r="277">
          <cell r="C277" t="str">
            <v>ZP23.05</v>
          </cell>
          <cell r="D277" t="str">
            <v>6-002.94</v>
          </cell>
          <cell r="E277" t="str">
            <v>550 mg bis unter 650 mg</v>
          </cell>
          <cell r="F277">
            <v>2203.37</v>
          </cell>
        </row>
        <row r="278">
          <cell r="C278" t="str">
            <v>ZP23.06</v>
          </cell>
          <cell r="D278" t="str">
            <v>6-002.95</v>
          </cell>
          <cell r="E278" t="str">
            <v>650 mg bis unter 750 mg</v>
          </cell>
          <cell r="F278">
            <v>2581.09</v>
          </cell>
        </row>
        <row r="279">
          <cell r="C279" t="str">
            <v>ZP23.07</v>
          </cell>
          <cell r="D279" t="str">
            <v>6-002.96</v>
          </cell>
          <cell r="E279" t="str">
            <v>750 mg bis unter 850 mg</v>
          </cell>
          <cell r="F279">
            <v>2958.81</v>
          </cell>
        </row>
        <row r="280">
          <cell r="C280" t="str">
            <v>ZP23.08</v>
          </cell>
          <cell r="D280" t="str">
            <v>6-002.97</v>
          </cell>
          <cell r="E280" t="str">
            <v>850 mg bis unter 950 mg</v>
          </cell>
          <cell r="F280">
            <v>3336.53</v>
          </cell>
        </row>
        <row r="281">
          <cell r="C281" t="str">
            <v>ZP23.09</v>
          </cell>
          <cell r="D281" t="str">
            <v>6-002.98</v>
          </cell>
          <cell r="E281" t="str">
            <v>950 mg bis unter 1.150 mg</v>
          </cell>
          <cell r="F281">
            <v>3840.15</v>
          </cell>
        </row>
        <row r="282">
          <cell r="C282" t="str">
            <v>ZP23.10</v>
          </cell>
          <cell r="D282" t="str">
            <v>6-002.99</v>
          </cell>
          <cell r="E282" t="str">
            <v>1.150 mg bis unter 1.350 mg</v>
          </cell>
          <cell r="F282">
            <v>4595.59</v>
          </cell>
        </row>
        <row r="283">
          <cell r="C283" t="str">
            <v>ZP23.11</v>
          </cell>
          <cell r="D283" t="str">
            <v>6-002.9a</v>
          </cell>
          <cell r="E283" t="str">
            <v>1.350 mg bis unter 1.550 mg</v>
          </cell>
          <cell r="F283">
            <v>5351.03</v>
          </cell>
        </row>
        <row r="284">
          <cell r="C284" t="str">
            <v>ZP23.12</v>
          </cell>
          <cell r="D284" t="str">
            <v>6-002.9b</v>
          </cell>
          <cell r="E284" t="str">
            <v>1.550 mg bis unter 1.750 mg</v>
          </cell>
          <cell r="F284">
            <v>6106.47</v>
          </cell>
        </row>
        <row r="285">
          <cell r="C285" t="str">
            <v>ZP23.13</v>
          </cell>
          <cell r="D285" t="str">
            <v>6-002.9c</v>
          </cell>
          <cell r="E285" t="str">
            <v>1.750 mg bis unter 1.950 mg</v>
          </cell>
          <cell r="F285">
            <v>6861.91</v>
          </cell>
        </row>
        <row r="286">
          <cell r="C286" t="str">
            <v>ZP23.14</v>
          </cell>
          <cell r="D286" t="str">
            <v>6-002.9d</v>
          </cell>
          <cell r="E286" t="str">
            <v>1.950 mg bis unter 2.350 mg</v>
          </cell>
          <cell r="F286">
            <v>7869.17</v>
          </cell>
        </row>
        <row r="287">
          <cell r="C287" t="str">
            <v>ZP23.15</v>
          </cell>
          <cell r="D287" t="str">
            <v>6-002.9e</v>
          </cell>
          <cell r="E287" t="str">
            <v>2.350 mg bis unter 2.750 mg</v>
          </cell>
          <cell r="F287">
            <v>9380.0499999999993</v>
          </cell>
        </row>
        <row r="288">
          <cell r="C288" t="str">
            <v>ZP23.16</v>
          </cell>
          <cell r="D288">
            <v>0</v>
          </cell>
          <cell r="E288" t="str">
            <v>Siehe weitere Differenzierung ZP23.17 - ZP23.20</v>
          </cell>
          <cell r="F288">
            <v>0</v>
          </cell>
        </row>
        <row r="289">
          <cell r="C289" t="str">
            <v>ZP23.17</v>
          </cell>
          <cell r="D289" t="str">
            <v>6-002.9g</v>
          </cell>
          <cell r="E289" t="str">
            <v>2.750 mg bis unter 3.350 mg</v>
          </cell>
          <cell r="F289">
            <v>11142.74</v>
          </cell>
        </row>
        <row r="290">
          <cell r="C290" t="str">
            <v>ZP23.18</v>
          </cell>
          <cell r="D290" t="str">
            <v>6-002.9h</v>
          </cell>
          <cell r="E290" t="str">
            <v>3.350 mg bis unter 3.950 mg</v>
          </cell>
          <cell r="F290">
            <v>13409.06</v>
          </cell>
        </row>
        <row r="291">
          <cell r="C291" t="str">
            <v>ZP23.19</v>
          </cell>
          <cell r="D291" t="str">
            <v>6-002.9j</v>
          </cell>
          <cell r="E291" t="str">
            <v>3.950 mg bis unter 4.550 mg</v>
          </cell>
          <cell r="F291">
            <v>15675.38</v>
          </cell>
        </row>
        <row r="292">
          <cell r="C292" t="str">
            <v>ZP23.20</v>
          </cell>
          <cell r="D292" t="str">
            <v>6-002.9k</v>
          </cell>
          <cell r="E292" t="str">
            <v>4.550 mg oder mehr</v>
          </cell>
          <cell r="F292">
            <v>17941.7</v>
          </cell>
        </row>
        <row r="293">
          <cell r="C293">
            <v>0</v>
          </cell>
          <cell r="D293">
            <v>0</v>
          </cell>
          <cell r="E293" t="str">
            <v>Applikation von Medikamenten, Liste 2: Liposomales Cytarabin, intrathekal</v>
          </cell>
          <cell r="F293">
            <v>0</v>
          </cell>
        </row>
        <row r="294">
          <cell r="C294" t="str">
            <v>ZP24.01</v>
          </cell>
          <cell r="D294" t="str">
            <v>6-002.a0</v>
          </cell>
          <cell r="E294" t="str">
            <v>25 mg bis unter 50 mg4)</v>
          </cell>
          <cell r="F294">
            <v>1333.28</v>
          </cell>
        </row>
        <row r="295">
          <cell r="C295" t="str">
            <v>ZP24.02</v>
          </cell>
          <cell r="D295" t="str">
            <v>6-002.a1</v>
          </cell>
          <cell r="E295" t="str">
            <v>50 mg bis unter 100 mg</v>
          </cell>
          <cell r="F295">
            <v>1999.92</v>
          </cell>
        </row>
        <row r="296">
          <cell r="C296" t="str">
            <v>ZP24.03</v>
          </cell>
          <cell r="D296" t="str">
            <v>6-002.a2</v>
          </cell>
          <cell r="E296" t="str">
            <v>100 mg bis unter 150 mg</v>
          </cell>
          <cell r="F296">
            <v>3999.83</v>
          </cell>
        </row>
        <row r="297">
          <cell r="C297" t="str">
            <v>ZP24.04</v>
          </cell>
          <cell r="D297" t="str">
            <v>6-002.a3</v>
          </cell>
          <cell r="E297" t="str">
            <v>150 mg bis unter 200 mg</v>
          </cell>
          <cell r="F297">
            <v>5999.75</v>
          </cell>
        </row>
        <row r="298">
          <cell r="C298" t="str">
            <v>ZP24.05</v>
          </cell>
          <cell r="D298" t="str">
            <v>6-002.a4</v>
          </cell>
          <cell r="E298" t="str">
            <v>200 mg oder mehr</v>
          </cell>
          <cell r="F298">
            <v>7999.66</v>
          </cell>
        </row>
        <row r="299">
          <cell r="C299">
            <v>0</v>
          </cell>
          <cell r="D299">
            <v>0</v>
          </cell>
          <cell r="E299" t="str">
            <v>Applikation von Medikamenten, Liste 2: Temozolomid, oral</v>
          </cell>
          <cell r="F299">
            <v>0</v>
          </cell>
        </row>
        <row r="300">
          <cell r="C300" t="str">
            <v>ZP26.01</v>
          </cell>
          <cell r="D300" t="str">
            <v>6-002.e0</v>
          </cell>
          <cell r="E300" t="str">
            <v>200 mg bis unter 350 mg2)</v>
          </cell>
          <cell r="F300">
            <v>32</v>
          </cell>
        </row>
        <row r="301">
          <cell r="C301" t="str">
            <v>ZP26.02</v>
          </cell>
          <cell r="D301" t="str">
            <v>6-002.e1</v>
          </cell>
          <cell r="E301" t="str">
            <v>350 mg bis unter 500 mg2)</v>
          </cell>
          <cell r="F301">
            <v>51.2</v>
          </cell>
        </row>
        <row r="302">
          <cell r="C302" t="str">
            <v>ZP26.03</v>
          </cell>
          <cell r="D302" t="str">
            <v>6-002.e2</v>
          </cell>
          <cell r="E302" t="str">
            <v>500 mg bis unter 750 mg2)</v>
          </cell>
          <cell r="F302">
            <v>74.67</v>
          </cell>
        </row>
        <row r="303">
          <cell r="C303" t="str">
            <v>ZP26.04</v>
          </cell>
          <cell r="D303" t="str">
            <v>6-002.e3</v>
          </cell>
          <cell r="E303" t="str">
            <v>750 mg bis unter 1.000 mg2)</v>
          </cell>
          <cell r="F303">
            <v>106.67</v>
          </cell>
        </row>
        <row r="304">
          <cell r="C304" t="str">
            <v>ZP26.05</v>
          </cell>
          <cell r="D304" t="str">
            <v>6-002.e4</v>
          </cell>
          <cell r="E304" t="str">
            <v>1.000 mg bis unter 1.250 mg</v>
          </cell>
          <cell r="F304">
            <v>138.66999999999999</v>
          </cell>
        </row>
        <row r="305">
          <cell r="C305" t="str">
            <v>ZP26.06</v>
          </cell>
          <cell r="D305" t="str">
            <v>6-002.e5</v>
          </cell>
          <cell r="E305" t="str">
            <v>1.250 mg bis unter 1.500 mg</v>
          </cell>
          <cell r="F305">
            <v>170.67</v>
          </cell>
        </row>
        <row r="306">
          <cell r="C306" t="str">
            <v>ZP26.07</v>
          </cell>
          <cell r="D306" t="str">
            <v>6-002.e6</v>
          </cell>
          <cell r="E306" t="str">
            <v>1.500 mg bis unter 1.750 mg</v>
          </cell>
          <cell r="F306">
            <v>202.16</v>
          </cell>
        </row>
        <row r="307">
          <cell r="C307" t="str">
            <v>ZP26.08</v>
          </cell>
          <cell r="D307" t="str">
            <v>6-002.e7</v>
          </cell>
          <cell r="E307" t="str">
            <v>1.750 mg bis unter 2.000 mg</v>
          </cell>
          <cell r="F307">
            <v>234.67</v>
          </cell>
        </row>
        <row r="308">
          <cell r="C308" t="str">
            <v>ZP26.09</v>
          </cell>
          <cell r="D308" t="str">
            <v>6-002.e8</v>
          </cell>
          <cell r="E308" t="str">
            <v>2.000 mg bis unter 2.250 mg</v>
          </cell>
          <cell r="F308">
            <v>266.67</v>
          </cell>
        </row>
        <row r="309">
          <cell r="C309" t="str">
            <v>ZP26.10</v>
          </cell>
          <cell r="D309" t="str">
            <v>6-002.e9</v>
          </cell>
          <cell r="E309" t="str">
            <v>2.250 mg bis unter 2.500 mg</v>
          </cell>
          <cell r="F309">
            <v>298.67</v>
          </cell>
        </row>
        <row r="310">
          <cell r="C310" t="str">
            <v>ZP26.11</v>
          </cell>
          <cell r="D310" t="str">
            <v>6-002.ea</v>
          </cell>
          <cell r="E310" t="str">
            <v>2.500 mg bis unter 2.750 mg</v>
          </cell>
          <cell r="F310">
            <v>330.67</v>
          </cell>
        </row>
        <row r="311">
          <cell r="C311" t="str">
            <v>ZP26.12</v>
          </cell>
          <cell r="D311" t="str">
            <v>6-002.eb</v>
          </cell>
          <cell r="E311" t="str">
            <v>2.750 mg bis unter 3.000 mg</v>
          </cell>
          <cell r="F311">
            <v>362.67</v>
          </cell>
        </row>
        <row r="312">
          <cell r="C312" t="str">
            <v>ZP26.13</v>
          </cell>
          <cell r="D312" t="str">
            <v>6-002.ec</v>
          </cell>
          <cell r="E312" t="str">
            <v>3.000 mg bis unter 3.500 mg</v>
          </cell>
          <cell r="F312">
            <v>405.33</v>
          </cell>
        </row>
        <row r="313">
          <cell r="C313" t="str">
            <v>ZP26.14</v>
          </cell>
          <cell r="D313" t="str">
            <v>6-002.ed</v>
          </cell>
          <cell r="E313" t="str">
            <v>3.500 mg bis unter 4.000 mg</v>
          </cell>
          <cell r="F313">
            <v>469.33</v>
          </cell>
        </row>
        <row r="314">
          <cell r="C314" t="str">
            <v>ZP26.15</v>
          </cell>
          <cell r="D314" t="str">
            <v>6-002.ee</v>
          </cell>
          <cell r="E314" t="str">
            <v>4.000 mg bis unter 4.500 mg</v>
          </cell>
          <cell r="F314">
            <v>533.33000000000004</v>
          </cell>
        </row>
        <row r="315">
          <cell r="C315" t="str">
            <v>ZP26.16</v>
          </cell>
          <cell r="D315" t="str">
            <v>6-002.ef</v>
          </cell>
          <cell r="E315" t="str">
            <v>4.500 mg bis unter 5.000 mg</v>
          </cell>
          <cell r="F315">
            <v>597.33000000000004</v>
          </cell>
        </row>
        <row r="316">
          <cell r="C316" t="str">
            <v>ZP26.17</v>
          </cell>
          <cell r="D316" t="str">
            <v>6-002.eg</v>
          </cell>
          <cell r="E316" t="str">
            <v>5.000 mg bis unter 5.500 mg</v>
          </cell>
          <cell r="F316">
            <v>661.33</v>
          </cell>
        </row>
        <row r="317">
          <cell r="C317" t="str">
            <v>ZP26.18</v>
          </cell>
          <cell r="D317" t="str">
            <v>6-002.eh</v>
          </cell>
          <cell r="E317" t="str">
            <v>5.500 mg bis unter 6.000 mg</v>
          </cell>
          <cell r="F317">
            <v>725.33</v>
          </cell>
        </row>
        <row r="318">
          <cell r="C318" t="str">
            <v>ZP26.19</v>
          </cell>
          <cell r="D318" t="str">
            <v>6-002.ej</v>
          </cell>
          <cell r="E318" t="str">
            <v>6.000 mg bis unter 7.000 mg</v>
          </cell>
          <cell r="F318">
            <v>810.67</v>
          </cell>
        </row>
        <row r="319">
          <cell r="C319" t="str">
            <v>ZP26.20</v>
          </cell>
          <cell r="D319" t="str">
            <v>6-002.ek</v>
          </cell>
          <cell r="E319" t="str">
            <v>7.000 mg oder mehr</v>
          </cell>
          <cell r="F319">
            <v>938.67</v>
          </cell>
        </row>
        <row r="320">
          <cell r="C320">
            <v>0</v>
          </cell>
          <cell r="D320">
            <v>0</v>
          </cell>
          <cell r="E320" t="str">
            <v>Applikation von Medikamenten, Liste 2: Docetaxel, parenteral</v>
          </cell>
          <cell r="F320">
            <v>0</v>
          </cell>
        </row>
        <row r="321">
          <cell r="C321" t="str">
            <v>ZP28.13</v>
          </cell>
          <cell r="D321" t="str">
            <v>6-002.hc</v>
          </cell>
          <cell r="E321" t="str">
            <v>720 mg bis unter 840 mg</v>
          </cell>
          <cell r="F321">
            <v>123.2</v>
          </cell>
        </row>
        <row r="322">
          <cell r="C322" t="str">
            <v>ZP28.14</v>
          </cell>
          <cell r="D322" t="str">
            <v>6-002.hd</v>
          </cell>
          <cell r="E322" t="str">
            <v>840 mg bis unter 960 mg</v>
          </cell>
          <cell r="F322">
            <v>142.65</v>
          </cell>
        </row>
        <row r="323">
          <cell r="C323" t="str">
            <v>ZP28.15</v>
          </cell>
          <cell r="D323" t="str">
            <v>6-002.he</v>
          </cell>
          <cell r="E323" t="str">
            <v>960 mg bis unter 1.080 mg</v>
          </cell>
          <cell r="F323">
            <v>162.1</v>
          </cell>
        </row>
        <row r="324">
          <cell r="C324" t="str">
            <v>ZP28.16</v>
          </cell>
          <cell r="D324" t="str">
            <v>6-002.hf</v>
          </cell>
          <cell r="E324" t="str">
            <v>1.080 mg oder mehr</v>
          </cell>
          <cell r="F324">
            <v>181.55</v>
          </cell>
        </row>
        <row r="325">
          <cell r="C325">
            <v>0</v>
          </cell>
          <cell r="D325">
            <v>0</v>
          </cell>
          <cell r="E325" t="str">
            <v>Transfusion von Plasmabestandteilen und gentechnisch hergestellten Plasmaproteinen: Human-Immunglobulin, polyvalent</v>
          </cell>
          <cell r="F325">
            <v>0</v>
          </cell>
        </row>
        <row r="326">
          <cell r="C326" t="str">
            <v>ZP32.01</v>
          </cell>
          <cell r="D326" t="str">
            <v>8-810.w0</v>
          </cell>
          <cell r="E326" t="str">
            <v>2,5 g bis unter 5 g4)</v>
          </cell>
          <cell r="F326">
            <v>119.46</v>
          </cell>
        </row>
        <row r="327">
          <cell r="C327" t="str">
            <v>ZP32.02</v>
          </cell>
          <cell r="D327" t="str">
            <v>8-810.w1</v>
          </cell>
          <cell r="E327" t="str">
            <v>5 g bis unter 10 g4)</v>
          </cell>
          <cell r="F327">
            <v>238.93</v>
          </cell>
        </row>
        <row r="328">
          <cell r="C328" t="str">
            <v>ZP32.03</v>
          </cell>
          <cell r="D328" t="str">
            <v>8-810.w2</v>
          </cell>
          <cell r="E328" t="str">
            <v>10 g bis unter 15 g</v>
          </cell>
          <cell r="F328">
            <v>363.77</v>
          </cell>
        </row>
        <row r="329">
          <cell r="C329" t="str">
            <v>ZP32.04</v>
          </cell>
          <cell r="D329" t="str">
            <v>8-810.w3</v>
          </cell>
          <cell r="E329" t="str">
            <v>15 g bis unter 25 g</v>
          </cell>
          <cell r="F329">
            <v>657.05</v>
          </cell>
        </row>
        <row r="330">
          <cell r="C330" t="str">
            <v>ZP32.05</v>
          </cell>
          <cell r="D330" t="str">
            <v>8-810.w4</v>
          </cell>
          <cell r="E330" t="str">
            <v>25 g bis unter 35 g</v>
          </cell>
          <cell r="F330">
            <v>1015.45</v>
          </cell>
        </row>
        <row r="331">
          <cell r="C331" t="str">
            <v>ZP32.06</v>
          </cell>
          <cell r="D331" t="str">
            <v>8-810.w5</v>
          </cell>
          <cell r="E331" t="str">
            <v>35 g bis unter 45 g</v>
          </cell>
          <cell r="F331">
            <v>1373.84</v>
          </cell>
        </row>
        <row r="332">
          <cell r="C332" t="str">
            <v>ZP32.07</v>
          </cell>
          <cell r="D332" t="str">
            <v>8-810.w6</v>
          </cell>
          <cell r="E332" t="str">
            <v>45 g bis unter 55 g</v>
          </cell>
          <cell r="F332">
            <v>1732.23</v>
          </cell>
        </row>
        <row r="333">
          <cell r="C333" t="str">
            <v>ZP32.08</v>
          </cell>
          <cell r="D333" t="str">
            <v>8-810.w7</v>
          </cell>
          <cell r="E333" t="str">
            <v>55 g bis unter 65 g</v>
          </cell>
          <cell r="F333">
            <v>2090.63</v>
          </cell>
        </row>
        <row r="334">
          <cell r="C334" t="str">
            <v>ZP32.09</v>
          </cell>
          <cell r="D334" t="str">
            <v>8-810.w8</v>
          </cell>
          <cell r="E334" t="str">
            <v>65 g bis unter 75 g</v>
          </cell>
          <cell r="F334">
            <v>2449.02</v>
          </cell>
        </row>
        <row r="335">
          <cell r="C335" t="str">
            <v>ZP32.10</v>
          </cell>
          <cell r="D335" t="str">
            <v>8-810.w9</v>
          </cell>
          <cell r="E335" t="str">
            <v>75 g bis unter 85 g</v>
          </cell>
          <cell r="F335">
            <v>2807.41</v>
          </cell>
        </row>
        <row r="336">
          <cell r="C336" t="str">
            <v>ZP32.11</v>
          </cell>
          <cell r="D336" t="str">
            <v>8-810.wa</v>
          </cell>
          <cell r="E336" t="str">
            <v>85 g bis unter 105 g</v>
          </cell>
          <cell r="F336">
            <v>3285.27</v>
          </cell>
        </row>
        <row r="337">
          <cell r="C337" t="str">
            <v>ZP32.12</v>
          </cell>
          <cell r="D337" t="str">
            <v>8-810.wb</v>
          </cell>
          <cell r="E337" t="str">
            <v>105 g bis unter 125 g</v>
          </cell>
          <cell r="F337">
            <v>4002.06</v>
          </cell>
        </row>
        <row r="338">
          <cell r="C338" t="str">
            <v>ZP32.13</v>
          </cell>
          <cell r="D338" t="str">
            <v>8-810.wc</v>
          </cell>
          <cell r="E338" t="str">
            <v>125 g bis unter 145 g</v>
          </cell>
          <cell r="F338">
            <v>4718.84</v>
          </cell>
        </row>
        <row r="339">
          <cell r="C339" t="str">
            <v>ZP32.14</v>
          </cell>
          <cell r="D339" t="str">
            <v>8-810.wd</v>
          </cell>
          <cell r="E339" t="str">
            <v>145 g bis unter 165 g</v>
          </cell>
          <cell r="F339">
            <v>5435.63</v>
          </cell>
        </row>
        <row r="340">
          <cell r="C340" t="str">
            <v>ZP32.15</v>
          </cell>
          <cell r="D340" t="str">
            <v>8-810.we</v>
          </cell>
          <cell r="E340" t="str">
            <v>165 g bis unter 185 g</v>
          </cell>
          <cell r="F340">
            <v>6152.41</v>
          </cell>
        </row>
        <row r="341">
          <cell r="C341" t="str">
            <v>ZP32.16</v>
          </cell>
          <cell r="D341" t="str">
            <v>8-810.wf</v>
          </cell>
          <cell r="E341" t="str">
            <v>185 g bis unter 205 g</v>
          </cell>
          <cell r="F341">
            <v>6869.2</v>
          </cell>
        </row>
        <row r="342">
          <cell r="C342" t="str">
            <v>ZP32.17</v>
          </cell>
          <cell r="D342" t="str">
            <v>8-810.wg</v>
          </cell>
          <cell r="E342" t="str">
            <v>205 g bis unter 225 g</v>
          </cell>
          <cell r="F342">
            <v>7524.1</v>
          </cell>
        </row>
        <row r="343">
          <cell r="C343" t="str">
            <v>ZP32.18</v>
          </cell>
          <cell r="D343" t="str">
            <v>8-810.wh</v>
          </cell>
          <cell r="E343" t="str">
            <v>225 g bis unter 245 g</v>
          </cell>
          <cell r="F343">
            <v>8302.77</v>
          </cell>
        </row>
        <row r="344">
          <cell r="C344" t="str">
            <v>ZP32.19</v>
          </cell>
          <cell r="D344" t="str">
            <v>8-810.wj</v>
          </cell>
          <cell r="E344" t="str">
            <v>245 g bis unter 285 g</v>
          </cell>
          <cell r="F344">
            <v>9258.49</v>
          </cell>
        </row>
        <row r="345">
          <cell r="C345" t="str">
            <v>ZP32.20</v>
          </cell>
          <cell r="D345" t="str">
            <v>8-810.wk</v>
          </cell>
          <cell r="E345" t="str">
            <v>285 g bis unter 325 g</v>
          </cell>
          <cell r="F345">
            <v>10692.06</v>
          </cell>
        </row>
        <row r="346">
          <cell r="C346" t="str">
            <v>ZP32.21</v>
          </cell>
          <cell r="D346" t="str">
            <v>8-810.wm</v>
          </cell>
          <cell r="E346" t="str">
            <v>325 g bis unter 365 g</v>
          </cell>
          <cell r="F346">
            <v>12125.63</v>
          </cell>
        </row>
        <row r="347">
          <cell r="C347" t="str">
            <v>ZP32.22</v>
          </cell>
          <cell r="D347" t="str">
            <v>8-810.wn</v>
          </cell>
          <cell r="E347" t="str">
            <v>365 g bis unter 445 g</v>
          </cell>
          <cell r="F347">
            <v>14037.06</v>
          </cell>
        </row>
        <row r="348">
          <cell r="C348" t="str">
            <v>ZP32.23</v>
          </cell>
          <cell r="D348" t="str">
            <v>8-810.wp</v>
          </cell>
          <cell r="E348" t="str">
            <v>445 g bis unter 525 g</v>
          </cell>
          <cell r="F348">
            <v>17382.060000000001</v>
          </cell>
        </row>
        <row r="349">
          <cell r="C349" t="str">
            <v>ZP32.24</v>
          </cell>
          <cell r="D349" t="str">
            <v>8-810.wq</v>
          </cell>
          <cell r="E349" t="str">
            <v>525 g bis unter 605 g</v>
          </cell>
          <cell r="F349">
            <v>20249.21</v>
          </cell>
        </row>
        <row r="350">
          <cell r="C350" t="str">
            <v>ZP32.25</v>
          </cell>
          <cell r="D350" t="str">
            <v>8-810.wr</v>
          </cell>
          <cell r="E350" t="str">
            <v>605 g bis unter 685 g</v>
          </cell>
          <cell r="F350">
            <v>23116.35</v>
          </cell>
        </row>
        <row r="351">
          <cell r="C351" t="str">
            <v>ZP32.26</v>
          </cell>
          <cell r="D351" t="str">
            <v>8-810.ws</v>
          </cell>
          <cell r="E351" t="str">
            <v>685 g bis unter 765 g</v>
          </cell>
          <cell r="F351">
            <v>25983.49</v>
          </cell>
        </row>
        <row r="352">
          <cell r="C352" t="str">
            <v>ZP32.27</v>
          </cell>
          <cell r="D352" t="str">
            <v>8-810.wt</v>
          </cell>
          <cell r="E352" t="str">
            <v>765 g bis unter 845 g</v>
          </cell>
          <cell r="F352">
            <v>28850.639999999999</v>
          </cell>
        </row>
        <row r="353">
          <cell r="C353" t="str">
            <v>ZP32.28</v>
          </cell>
          <cell r="D353" t="str">
            <v>8-810.wu</v>
          </cell>
          <cell r="E353" t="str">
            <v>845 g oder mehr</v>
          </cell>
          <cell r="F353">
            <v>31717.79</v>
          </cell>
        </row>
        <row r="354">
          <cell r="C354">
            <v>0</v>
          </cell>
          <cell r="D354">
            <v>0</v>
          </cell>
          <cell r="E354" t="str">
            <v>Applikation von Medikamenten, Liste 3: Palifermin, parenteral5)</v>
          </cell>
          <cell r="F354">
            <v>0</v>
          </cell>
        </row>
        <row r="355">
          <cell r="C355" t="str">
            <v>ZP34.01</v>
          </cell>
          <cell r="D355" t="str">
            <v>6-003.20</v>
          </cell>
          <cell r="E355" t="str">
            <v>1,25 mg bis unter 2,5 mg4)</v>
          </cell>
          <cell r="F355">
            <v>253.87</v>
          </cell>
        </row>
        <row r="356">
          <cell r="C356" t="str">
            <v>ZP34.02</v>
          </cell>
          <cell r="D356" t="str">
            <v>6-003.21</v>
          </cell>
          <cell r="E356" t="str">
            <v>2,5 mg bis unter 3,75 mg4)</v>
          </cell>
          <cell r="F356">
            <v>444.27</v>
          </cell>
        </row>
        <row r="357">
          <cell r="C357" t="str">
            <v>ZP34.03</v>
          </cell>
          <cell r="D357" t="str">
            <v>6-003.22</v>
          </cell>
          <cell r="E357" t="str">
            <v>3,75 mg bis unter 5,0 mg4)</v>
          </cell>
          <cell r="F357">
            <v>634.66999999999996</v>
          </cell>
        </row>
        <row r="358">
          <cell r="C358" t="str">
            <v>ZP34.04</v>
          </cell>
          <cell r="D358" t="str">
            <v>6-003.23</v>
          </cell>
          <cell r="E358" t="str">
            <v>5,0 mg bis unter 10,0 mg</v>
          </cell>
          <cell r="F358">
            <v>1015.47</v>
          </cell>
        </row>
        <row r="359">
          <cell r="C359" t="str">
            <v>ZP34.05</v>
          </cell>
          <cell r="D359" t="str">
            <v>6-003.24</v>
          </cell>
          <cell r="E359" t="str">
            <v>10,0 mg bis unter 15,0 mg</v>
          </cell>
          <cell r="F359">
            <v>1777.07</v>
          </cell>
        </row>
        <row r="360">
          <cell r="C360" t="str">
            <v>ZP34.06</v>
          </cell>
          <cell r="D360" t="str">
            <v>6-003.25</v>
          </cell>
          <cell r="E360" t="str">
            <v>15,0 mg bis unter 20,0 mg</v>
          </cell>
          <cell r="F360">
            <v>2538.67</v>
          </cell>
        </row>
        <row r="361">
          <cell r="C361" t="str">
            <v>ZP34.07</v>
          </cell>
          <cell r="D361" t="str">
            <v>6-003.26</v>
          </cell>
          <cell r="E361" t="str">
            <v>20,0 mg bis unter 25,0 mg</v>
          </cell>
          <cell r="F361">
            <v>3300.27</v>
          </cell>
        </row>
        <row r="362">
          <cell r="C362" t="str">
            <v>ZP34.08</v>
          </cell>
          <cell r="D362" t="str">
            <v>6-003.27</v>
          </cell>
          <cell r="E362" t="str">
            <v>25,0 mg bis unter 30,0 mg</v>
          </cell>
          <cell r="F362">
            <v>4061.87</v>
          </cell>
        </row>
        <row r="363">
          <cell r="C363" t="str">
            <v>ZP34.09</v>
          </cell>
          <cell r="D363" t="str">
            <v>6-003.28</v>
          </cell>
          <cell r="E363" t="str">
            <v>30,0 mg bis unter 35,0 mg</v>
          </cell>
          <cell r="F363">
            <v>4823.47</v>
          </cell>
        </row>
        <row r="364">
          <cell r="C364" t="str">
            <v>ZP34.10</v>
          </cell>
          <cell r="D364" t="str">
            <v>6-003.29</v>
          </cell>
          <cell r="E364" t="str">
            <v>35,0 mg bis unter 40,0 mg</v>
          </cell>
          <cell r="F364">
            <v>5585.07</v>
          </cell>
        </row>
        <row r="365">
          <cell r="C365" t="str">
            <v>ZP34.11</v>
          </cell>
          <cell r="D365" t="str">
            <v>6-003.2a</v>
          </cell>
          <cell r="E365" t="str">
            <v>40,0 mg bis unter 50,0 mg</v>
          </cell>
          <cell r="F365">
            <v>6600.54</v>
          </cell>
        </row>
        <row r="366">
          <cell r="C366" t="str">
            <v>ZP34.12</v>
          </cell>
          <cell r="D366" t="str">
            <v>6-003.2b</v>
          </cell>
          <cell r="E366" t="str">
            <v>50,0 mg oder mehr</v>
          </cell>
          <cell r="F366">
            <v>8123.74</v>
          </cell>
        </row>
        <row r="367">
          <cell r="C367">
            <v>0</v>
          </cell>
          <cell r="D367">
            <v>0</v>
          </cell>
          <cell r="E367" t="str">
            <v>Applikation von Medikamenten, Liste 3: Carmustin-Implantat, intrathekal</v>
          </cell>
          <cell r="F367">
            <v>0</v>
          </cell>
        </row>
        <row r="368">
          <cell r="C368" t="str">
            <v>ZP35.01</v>
          </cell>
          <cell r="D368" t="str">
            <v>6-003.30</v>
          </cell>
          <cell r="E368" t="str">
            <v>4 Implantate bis unter 7 Implantate</v>
          </cell>
          <cell r="F368">
            <v>7798.22</v>
          </cell>
        </row>
        <row r="369">
          <cell r="C369" t="str">
            <v>ZP35.02</v>
          </cell>
          <cell r="D369" t="str">
            <v>6-003.31</v>
          </cell>
          <cell r="E369" t="str">
            <v>7 Implantate bis unter 10 Implantate</v>
          </cell>
          <cell r="F369">
            <v>12477.16</v>
          </cell>
        </row>
        <row r="370">
          <cell r="C370" t="str">
            <v>ZP35.03</v>
          </cell>
          <cell r="D370" t="str">
            <v>6-003.32</v>
          </cell>
          <cell r="E370" t="str">
            <v>10 oder mehr Implantate</v>
          </cell>
          <cell r="F370">
            <v>17156.09</v>
          </cell>
        </row>
        <row r="371">
          <cell r="C371">
            <v>0</v>
          </cell>
          <cell r="D371">
            <v>0</v>
          </cell>
          <cell r="E371" t="str">
            <v>Applikation von Medikamenten, Liste 3: Natalizumab, parenteral</v>
          </cell>
          <cell r="F371">
            <v>0</v>
          </cell>
        </row>
        <row r="372">
          <cell r="C372" t="str">
            <v>ZP36.01</v>
          </cell>
          <cell r="D372" t="str">
            <v>6-003.f0</v>
          </cell>
          <cell r="E372" t="str">
            <v>300 mg bis unter 600 mg</v>
          </cell>
          <cell r="F372">
            <v>2032.02</v>
          </cell>
        </row>
        <row r="373">
          <cell r="C373" t="str">
            <v>ZP36.02</v>
          </cell>
          <cell r="D373" t="str">
            <v>6-003.f1</v>
          </cell>
          <cell r="E373" t="str">
            <v>600 mg bis unter 900 mg</v>
          </cell>
          <cell r="F373">
            <v>4064.04</v>
          </cell>
        </row>
        <row r="374">
          <cell r="C374" t="str">
            <v>ZP36.03</v>
          </cell>
          <cell r="D374" t="str">
            <v>6-003.f2</v>
          </cell>
          <cell r="E374" t="str">
            <v>900 mg oder mehr</v>
          </cell>
          <cell r="F374">
            <v>6096.06</v>
          </cell>
        </row>
        <row r="375">
          <cell r="C375">
            <v>0</v>
          </cell>
          <cell r="D375">
            <v>0</v>
          </cell>
          <cell r="E375" t="str">
            <v>Applikation von Medikamenten, Liste 4: Palivizumab, parenteral</v>
          </cell>
          <cell r="F375">
            <v>0</v>
          </cell>
        </row>
        <row r="376">
          <cell r="C376" t="str">
            <v>ZP37.01</v>
          </cell>
          <cell r="D376" t="str">
            <v>6-004.00</v>
          </cell>
          <cell r="E376" t="str">
            <v>15 mg bis unter 30 mg1)</v>
          </cell>
          <cell r="F376">
            <v>238.37</v>
          </cell>
        </row>
        <row r="377">
          <cell r="C377" t="str">
            <v>ZP37.02</v>
          </cell>
          <cell r="D377" t="str">
            <v>6-004.01</v>
          </cell>
          <cell r="E377" t="str">
            <v>30 mg bis unter 45 mg1)</v>
          </cell>
          <cell r="F377">
            <v>417.15</v>
          </cell>
        </row>
        <row r="378">
          <cell r="C378" t="str">
            <v>ZP37.03</v>
          </cell>
          <cell r="D378" t="str">
            <v>6-004.02</v>
          </cell>
          <cell r="E378" t="str">
            <v>45 mg bis unter 60 mg1)</v>
          </cell>
          <cell r="F378">
            <v>595.94000000000005</v>
          </cell>
        </row>
        <row r="379">
          <cell r="C379" t="str">
            <v>ZP37.04</v>
          </cell>
          <cell r="D379" t="str">
            <v>6-004.03</v>
          </cell>
          <cell r="E379" t="str">
            <v>60 mg bis unter 75 mg1)</v>
          </cell>
          <cell r="F379">
            <v>774.72</v>
          </cell>
        </row>
        <row r="380">
          <cell r="C380" t="str">
            <v>ZP37.05</v>
          </cell>
          <cell r="D380" t="str">
            <v>6-004.04</v>
          </cell>
          <cell r="E380" t="str">
            <v>75 mg bis unter 90 mg1)</v>
          </cell>
          <cell r="F380">
            <v>953.5</v>
          </cell>
        </row>
        <row r="381">
          <cell r="C381" t="str">
            <v>ZP37.06</v>
          </cell>
          <cell r="D381" t="str">
            <v>6-004.05</v>
          </cell>
          <cell r="E381" t="str">
            <v>90 mg bis unter 120 mg1)</v>
          </cell>
          <cell r="F381">
            <v>1191.8699999999999</v>
          </cell>
        </row>
        <row r="382">
          <cell r="C382" t="str">
            <v>ZP37.07</v>
          </cell>
          <cell r="D382" t="str">
            <v>6-004.06</v>
          </cell>
          <cell r="E382" t="str">
            <v>120 mg bis unter 150 mg1)</v>
          </cell>
          <cell r="F382">
            <v>1549.43</v>
          </cell>
        </row>
        <row r="383">
          <cell r="C383" t="str">
            <v>ZP37.08</v>
          </cell>
          <cell r="D383" t="str">
            <v>6-004.07</v>
          </cell>
          <cell r="E383" t="str">
            <v>150 mg bis unter 180 mg1)</v>
          </cell>
          <cell r="F383">
            <v>1906.99</v>
          </cell>
        </row>
        <row r="384">
          <cell r="C384" t="str">
            <v>ZP37.09</v>
          </cell>
          <cell r="D384" t="str">
            <v>6-004.08</v>
          </cell>
          <cell r="E384" t="str">
            <v>180 mg bis unter 240 mg1)</v>
          </cell>
          <cell r="F384">
            <v>2383.7399999999998</v>
          </cell>
        </row>
        <row r="385">
          <cell r="C385" t="str">
            <v>ZP37.10</v>
          </cell>
          <cell r="D385" t="str">
            <v>6-004.09</v>
          </cell>
          <cell r="E385" t="str">
            <v>240 mg bis unter 300 mg1)</v>
          </cell>
          <cell r="F385">
            <v>3098.86</v>
          </cell>
        </row>
        <row r="386">
          <cell r="C386" t="str">
            <v>ZP37.11</v>
          </cell>
          <cell r="D386" t="str">
            <v>6-004.0a</v>
          </cell>
          <cell r="E386" t="str">
            <v>300 mg bis unter 360 mg1)</v>
          </cell>
          <cell r="F386">
            <v>3813.98</v>
          </cell>
        </row>
        <row r="387">
          <cell r="C387" t="str">
            <v>ZP37.12</v>
          </cell>
          <cell r="D387" t="str">
            <v>6-004.0b</v>
          </cell>
          <cell r="E387" t="str">
            <v>360 mg bis unter 420 mg1)</v>
          </cell>
          <cell r="F387">
            <v>4529.1099999999997</v>
          </cell>
        </row>
        <row r="388">
          <cell r="C388" t="str">
            <v>ZP37.13</v>
          </cell>
          <cell r="D388" t="str">
            <v>6-004.0c</v>
          </cell>
          <cell r="E388" t="str">
            <v>420 mg bis unter 480 mg1)</v>
          </cell>
          <cell r="F388">
            <v>5244.23</v>
          </cell>
        </row>
        <row r="389">
          <cell r="C389" t="str">
            <v>ZP37.14</v>
          </cell>
          <cell r="D389" t="str">
            <v>6-004.0d</v>
          </cell>
          <cell r="E389" t="str">
            <v>480 mg bis unter 540 mg1)</v>
          </cell>
          <cell r="F389">
            <v>5959.35</v>
          </cell>
        </row>
        <row r="390">
          <cell r="C390" t="str">
            <v>ZP37.15</v>
          </cell>
          <cell r="D390" t="str">
            <v>6-004.0e</v>
          </cell>
          <cell r="E390" t="str">
            <v>540 mg bis unter 600 mg1)</v>
          </cell>
          <cell r="F390">
            <v>6674.47</v>
          </cell>
        </row>
        <row r="391">
          <cell r="C391" t="str">
            <v>ZP37.16</v>
          </cell>
          <cell r="D391" t="str">
            <v>6-004.0f</v>
          </cell>
          <cell r="E391" t="str">
            <v>600 mg oder mehr1)</v>
          </cell>
          <cell r="F391">
            <v>7389.59</v>
          </cell>
        </row>
        <row r="392">
          <cell r="C392">
            <v>0</v>
          </cell>
          <cell r="D392">
            <v>0</v>
          </cell>
          <cell r="E392" t="str">
            <v>Transfusion von Vollblut, Erythrozytenkonzentrat und Thrombozytenkonzentrat: Erythrozytenkonzentrat</v>
          </cell>
          <cell r="F392">
            <v>0</v>
          </cell>
        </row>
        <row r="393">
          <cell r="C393" t="str">
            <v>ZP38.01</v>
          </cell>
          <cell r="D393" t="str">
            <v>8-800.c1</v>
          </cell>
          <cell r="E393" t="str">
            <v>6 TE bis unter 11 TE4)</v>
          </cell>
          <cell r="F393">
            <v>633.09</v>
          </cell>
        </row>
        <row r="394">
          <cell r="C394" t="str">
            <v>ZP38.02</v>
          </cell>
          <cell r="D394" t="str">
            <v>8-800.c2</v>
          </cell>
          <cell r="E394" t="str">
            <v>11 TE bis unter 16 TE4)</v>
          </cell>
          <cell r="F394">
            <v>1045.98</v>
          </cell>
        </row>
        <row r="395">
          <cell r="C395" t="str">
            <v>ZP38.03</v>
          </cell>
          <cell r="D395" t="str">
            <v>8-800.c3</v>
          </cell>
          <cell r="E395" t="str">
            <v>16 TE bis unter 24 TE</v>
          </cell>
          <cell r="F395">
            <v>1541.45</v>
          </cell>
        </row>
        <row r="396">
          <cell r="C396" t="str">
            <v>ZP38.04</v>
          </cell>
          <cell r="D396" t="str">
            <v>8-800.c4</v>
          </cell>
          <cell r="E396" t="str">
            <v>24 TE bis unter 32 TE</v>
          </cell>
          <cell r="F396">
            <v>2202.0700000000002</v>
          </cell>
        </row>
        <row r="397">
          <cell r="C397" t="str">
            <v>ZP38.05</v>
          </cell>
          <cell r="D397" t="str">
            <v>8-800.c5</v>
          </cell>
          <cell r="E397" t="str">
            <v>32 TE bis unter 40 TE</v>
          </cell>
          <cell r="F397">
            <v>2862.69</v>
          </cell>
        </row>
        <row r="398">
          <cell r="C398" t="str">
            <v>ZP38.06</v>
          </cell>
          <cell r="D398" t="str">
            <v>8-800.c6</v>
          </cell>
          <cell r="E398" t="str">
            <v>40 TE bis unter 48 TE</v>
          </cell>
          <cell r="F398">
            <v>3523.31</v>
          </cell>
        </row>
        <row r="399">
          <cell r="C399" t="str">
            <v>ZP38.07</v>
          </cell>
          <cell r="D399" t="str">
            <v>8-800.c7</v>
          </cell>
          <cell r="E399" t="str">
            <v>48 TE bis unter 56 TE</v>
          </cell>
          <cell r="F399">
            <v>4183.93</v>
          </cell>
        </row>
        <row r="400">
          <cell r="C400" t="str">
            <v>ZP38.08</v>
          </cell>
          <cell r="D400" t="str">
            <v>8-800.c8</v>
          </cell>
          <cell r="E400" t="str">
            <v>56 TE bis unter 64 TE</v>
          </cell>
          <cell r="F400">
            <v>4844.55</v>
          </cell>
        </row>
        <row r="401">
          <cell r="C401" t="str">
            <v>ZP38.09</v>
          </cell>
          <cell r="D401" t="str">
            <v>8-800.c9</v>
          </cell>
          <cell r="E401" t="str">
            <v>64 TE bis unter 72 TE</v>
          </cell>
          <cell r="F401">
            <v>5505.17</v>
          </cell>
        </row>
        <row r="402">
          <cell r="C402" t="str">
            <v>ZP38.10</v>
          </cell>
          <cell r="D402" t="str">
            <v>8-800.ca</v>
          </cell>
          <cell r="E402" t="str">
            <v>72 TE bis unter 80 TE</v>
          </cell>
          <cell r="F402">
            <v>6165.79</v>
          </cell>
        </row>
        <row r="403">
          <cell r="C403" t="str">
            <v>ZP38.11</v>
          </cell>
          <cell r="D403" t="str">
            <v>8-800.cb</v>
          </cell>
          <cell r="E403" t="str">
            <v>80 TE bis unter 88 TE</v>
          </cell>
          <cell r="F403">
            <v>6804.39</v>
          </cell>
        </row>
        <row r="404">
          <cell r="C404" t="str">
            <v>ZP38.12</v>
          </cell>
          <cell r="D404" t="str">
            <v>8-800.cc</v>
          </cell>
          <cell r="E404" t="str">
            <v>88 TE bis unter 104 TE</v>
          </cell>
          <cell r="F404">
            <v>7707.24</v>
          </cell>
        </row>
        <row r="405">
          <cell r="C405" t="str">
            <v>ZP38.13</v>
          </cell>
          <cell r="D405" t="str">
            <v>8-800.cd</v>
          </cell>
          <cell r="E405" t="str">
            <v>104 TE bis unter 120 TE</v>
          </cell>
          <cell r="F405">
            <v>9028.48</v>
          </cell>
        </row>
        <row r="406">
          <cell r="C406" t="str">
            <v>ZP38.14</v>
          </cell>
          <cell r="D406" t="str">
            <v>8-800.ce</v>
          </cell>
          <cell r="E406" t="str">
            <v>120 TE bis unter 136 TE</v>
          </cell>
          <cell r="F406">
            <v>10349.73</v>
          </cell>
        </row>
        <row r="407">
          <cell r="C407" t="str">
            <v>ZP38.15</v>
          </cell>
          <cell r="D407" t="str">
            <v>8-800.cf</v>
          </cell>
          <cell r="E407" t="str">
            <v>136 TE bis unter 152 TE</v>
          </cell>
          <cell r="F407">
            <v>11670.97</v>
          </cell>
        </row>
        <row r="408">
          <cell r="C408" t="str">
            <v>ZP38.16</v>
          </cell>
          <cell r="D408" t="str">
            <v>8-800.cg</v>
          </cell>
          <cell r="E408" t="str">
            <v>152 TE bis unter 168 TE</v>
          </cell>
          <cell r="F408">
            <v>12992.21</v>
          </cell>
        </row>
        <row r="409">
          <cell r="C409" t="str">
            <v>ZP38.17</v>
          </cell>
          <cell r="D409" t="str">
            <v>8-800.ch</v>
          </cell>
          <cell r="E409" t="str">
            <v>168 TE bis unter 184 TE</v>
          </cell>
          <cell r="F409">
            <v>14313.45</v>
          </cell>
        </row>
        <row r="410">
          <cell r="C410" t="str">
            <v>ZP38.18</v>
          </cell>
          <cell r="D410" t="str">
            <v>8-800.cj</v>
          </cell>
          <cell r="E410" t="str">
            <v>184 TE bis unter 200 TE</v>
          </cell>
          <cell r="F410">
            <v>15634.69</v>
          </cell>
        </row>
        <row r="411">
          <cell r="C411" t="str">
            <v>ZP38.19</v>
          </cell>
          <cell r="D411" t="str">
            <v>8-800.ck</v>
          </cell>
          <cell r="E411" t="str">
            <v>200 TE bis unter 216 TE</v>
          </cell>
          <cell r="F411">
            <v>16955.93</v>
          </cell>
        </row>
        <row r="412">
          <cell r="C412" t="str">
            <v>ZP38.20</v>
          </cell>
          <cell r="D412" t="str">
            <v>8-800.cm</v>
          </cell>
          <cell r="E412" t="str">
            <v>216 TE bis unter 232 TE</v>
          </cell>
          <cell r="F412">
            <v>18277.18</v>
          </cell>
        </row>
        <row r="413">
          <cell r="C413" t="str">
            <v>ZP38.21</v>
          </cell>
          <cell r="D413" t="str">
            <v>8-800.cn</v>
          </cell>
          <cell r="E413" t="str">
            <v>232 TE bis unter 248 TE</v>
          </cell>
          <cell r="F413">
            <v>19598.419999999998</v>
          </cell>
        </row>
        <row r="414">
          <cell r="C414" t="str">
            <v>ZP38.22</v>
          </cell>
          <cell r="D414" t="str">
            <v>8-800.cp</v>
          </cell>
          <cell r="E414" t="str">
            <v>248 TE bis unter 264 TE</v>
          </cell>
          <cell r="F414">
            <v>20919.66</v>
          </cell>
        </row>
        <row r="415">
          <cell r="C415" t="str">
            <v>ZP38.23</v>
          </cell>
          <cell r="D415" t="str">
            <v>8-800.cq</v>
          </cell>
          <cell r="E415" t="str">
            <v>264 TE bis unter 280 TE</v>
          </cell>
          <cell r="F415">
            <v>22240.9</v>
          </cell>
        </row>
        <row r="416">
          <cell r="C416" t="str">
            <v>ZP38.24</v>
          </cell>
          <cell r="D416" t="str">
            <v>8-800.cr</v>
          </cell>
          <cell r="E416" t="str">
            <v>280 TE oder mehr</v>
          </cell>
          <cell r="F416">
            <v>23562.14</v>
          </cell>
        </row>
        <row r="417">
          <cell r="C417">
            <v>0</v>
          </cell>
          <cell r="D417">
            <v>0</v>
          </cell>
          <cell r="E417" t="str">
            <v>Transfusion von Vollblut, Erythrozytenkonzentrat und Thrombozytenkonzentrat: Patientenbezogene Thrombozytenkonzentrate</v>
          </cell>
          <cell r="F417">
            <v>0</v>
          </cell>
        </row>
        <row r="418">
          <cell r="C418" t="str">
            <v>ZP39.01</v>
          </cell>
          <cell r="D418" t="str">
            <v>8-800.60</v>
          </cell>
          <cell r="E418" t="str">
            <v>1 patientenbezogenes Thrombozytenkonzentrat</v>
          </cell>
          <cell r="F418">
            <v>414.94</v>
          </cell>
        </row>
        <row r="419">
          <cell r="C419" t="str">
            <v>ZP39.02</v>
          </cell>
          <cell r="D419" t="str">
            <v>8-800.61</v>
          </cell>
          <cell r="E419" t="str">
            <v>2 patientenbezogene Thrombozytenkonzentrate</v>
          </cell>
          <cell r="F419">
            <v>829.88</v>
          </cell>
        </row>
        <row r="420">
          <cell r="C420" t="str">
            <v>ZP39.03</v>
          </cell>
          <cell r="D420" t="str">
            <v>8-800.62</v>
          </cell>
          <cell r="E420" t="str">
            <v>3 bis unter 5 patientenbezogene Thrombozytenkonzentrate</v>
          </cell>
          <cell r="F420">
            <v>1419.09</v>
          </cell>
        </row>
        <row r="421">
          <cell r="C421" t="str">
            <v>ZP39.04</v>
          </cell>
          <cell r="D421" t="str">
            <v>8-800.63</v>
          </cell>
          <cell r="E421" t="str">
            <v>5 bis unter 7 patientenbezogene Thrombozytenkonzentrate</v>
          </cell>
          <cell r="F421">
            <v>2269.71</v>
          </cell>
        </row>
        <row r="422">
          <cell r="C422" t="str">
            <v>ZP39.05</v>
          </cell>
          <cell r="D422" t="str">
            <v>8-800.64</v>
          </cell>
          <cell r="E422" t="str">
            <v>7 bis unter 9 patientenbezogene Thrombozytenkonzentrate</v>
          </cell>
          <cell r="F422">
            <v>3112.03</v>
          </cell>
        </row>
        <row r="423">
          <cell r="C423" t="str">
            <v>ZP39.06</v>
          </cell>
          <cell r="D423" t="str">
            <v>8-800.65</v>
          </cell>
          <cell r="E423" t="str">
            <v>9 bis unter 11 patientenbezogene Thrombozytenkonzentrate</v>
          </cell>
          <cell r="F423">
            <v>3917.01</v>
          </cell>
        </row>
        <row r="424">
          <cell r="C424" t="str">
            <v>ZP39.07</v>
          </cell>
          <cell r="D424" t="str">
            <v>8-800.66</v>
          </cell>
          <cell r="E424" t="str">
            <v>11 bis unter 13 patientenbezogene Thrombozytenkonzentrate</v>
          </cell>
          <cell r="F424">
            <v>4771.79</v>
          </cell>
        </row>
        <row r="425">
          <cell r="C425" t="str">
            <v>ZP39.08</v>
          </cell>
          <cell r="D425" t="str">
            <v>8-800.67</v>
          </cell>
          <cell r="E425" t="str">
            <v>13 bis unter 15 patientenbezogene Thrombozytenkonzentrate</v>
          </cell>
          <cell r="F425">
            <v>5593.36</v>
          </cell>
        </row>
        <row r="426">
          <cell r="C426" t="str">
            <v>ZP39.09</v>
          </cell>
          <cell r="D426" t="str">
            <v>8-800.68</v>
          </cell>
          <cell r="E426" t="str">
            <v>15 bis unter 17 patientenbezogene Thrombozytenkonzentrate</v>
          </cell>
          <cell r="F426">
            <v>6431.54</v>
          </cell>
        </row>
        <row r="427">
          <cell r="C427" t="str">
            <v>ZP39.10</v>
          </cell>
          <cell r="D427" t="str">
            <v>8-800.69</v>
          </cell>
          <cell r="E427" t="str">
            <v>17 bis unter 19 patientenbezogene Thrombozytenkonzentrate</v>
          </cell>
          <cell r="F427">
            <v>7178.43</v>
          </cell>
        </row>
        <row r="428">
          <cell r="C428" t="str">
            <v>ZP39.11</v>
          </cell>
          <cell r="D428" t="str">
            <v>8-800.6a</v>
          </cell>
          <cell r="E428" t="str">
            <v>19 bis unter 23 patientenbezogene Thrombozytenkonzentrate</v>
          </cell>
          <cell r="F428">
            <v>8298.76</v>
          </cell>
        </row>
        <row r="429">
          <cell r="C429" t="str">
            <v>ZP39.12</v>
          </cell>
          <cell r="D429" t="str">
            <v>8-800.6b</v>
          </cell>
          <cell r="E429" t="str">
            <v>23 bis unter 27 patientenbezogene Thrombozytenkonzentrate</v>
          </cell>
          <cell r="F429">
            <v>9958.51</v>
          </cell>
        </row>
        <row r="430">
          <cell r="C430" t="str">
            <v>ZP39.13</v>
          </cell>
          <cell r="D430" t="str">
            <v>8-800.6c</v>
          </cell>
          <cell r="E430" t="str">
            <v>27 bis unter 31 patientenbezogene Thrombozytenkonzentrate</v>
          </cell>
          <cell r="F430">
            <v>11618.26</v>
          </cell>
        </row>
        <row r="431">
          <cell r="C431" t="str">
            <v>ZP39.14</v>
          </cell>
          <cell r="D431" t="str">
            <v>8-800.6d</v>
          </cell>
          <cell r="E431" t="str">
            <v>31 bis unter 35 patientenbezogene Thrombozytenkonzentrate</v>
          </cell>
          <cell r="F431">
            <v>13278.01</v>
          </cell>
        </row>
        <row r="432">
          <cell r="C432" t="str">
            <v>ZP39.15</v>
          </cell>
          <cell r="D432" t="str">
            <v>8-800.6e</v>
          </cell>
          <cell r="E432" t="str">
            <v>35 bis unter 39 patientenbezogene Thrombozytenkonzentrate</v>
          </cell>
          <cell r="F432">
            <v>14937.76</v>
          </cell>
        </row>
        <row r="433">
          <cell r="C433" t="str">
            <v>ZP39.16</v>
          </cell>
          <cell r="D433" t="str">
            <v>8-800.6g</v>
          </cell>
          <cell r="E433" t="str">
            <v>39 bis unter 43 patientenbezogene Thrombozytenkonzentrate</v>
          </cell>
          <cell r="F433">
            <v>16597.52</v>
          </cell>
        </row>
        <row r="434">
          <cell r="C434" t="str">
            <v>ZP39.17</v>
          </cell>
          <cell r="D434" t="str">
            <v>8-800.6h</v>
          </cell>
          <cell r="E434" t="str">
            <v>43 bis unter 47 patientenbezogene Thrombozytenkonzentrate</v>
          </cell>
          <cell r="F434">
            <v>18257.27</v>
          </cell>
        </row>
        <row r="435">
          <cell r="C435" t="str">
            <v>ZP39.18</v>
          </cell>
          <cell r="D435" t="str">
            <v>8-800.6j</v>
          </cell>
          <cell r="E435" t="str">
            <v>47 bis unter 51 patientenbezogene Thrombozytenkonzentrate</v>
          </cell>
          <cell r="F435">
            <v>19917.02</v>
          </cell>
        </row>
        <row r="436">
          <cell r="C436" t="str">
            <v>ZP39.19</v>
          </cell>
          <cell r="D436" t="str">
            <v>8-800.6k</v>
          </cell>
          <cell r="E436" t="str">
            <v>51 bis unter 55 patientenbezogene Thrombozytenkonzentrate</v>
          </cell>
          <cell r="F436">
            <v>21576.77</v>
          </cell>
        </row>
        <row r="437">
          <cell r="C437" t="str">
            <v>ZP39.20</v>
          </cell>
          <cell r="D437" t="str">
            <v>8-800.6m</v>
          </cell>
          <cell r="E437" t="str">
            <v>55 bis unter 59 patientenbezogene Thrombozytenkonzentrate</v>
          </cell>
          <cell r="F437">
            <v>23236.52</v>
          </cell>
        </row>
        <row r="438">
          <cell r="C438" t="str">
            <v>ZP39.21</v>
          </cell>
          <cell r="D438" t="str">
            <v>8-800.6n</v>
          </cell>
          <cell r="E438" t="str">
            <v>59 bis unter 63 patientenbezogene Thrombozytenkonzentrate</v>
          </cell>
          <cell r="F438">
            <v>24896.27</v>
          </cell>
        </row>
        <row r="439">
          <cell r="C439" t="str">
            <v>ZP39.22</v>
          </cell>
          <cell r="D439" t="str">
            <v>8-800.6p</v>
          </cell>
          <cell r="E439" t="str">
            <v>63 bis unter 67 patientenbezogene Thrombozytenkonzentrate</v>
          </cell>
          <cell r="F439">
            <v>26556.03</v>
          </cell>
        </row>
        <row r="440">
          <cell r="C440" t="str">
            <v>ZP39.23</v>
          </cell>
          <cell r="D440" t="str">
            <v>8-800.6q</v>
          </cell>
          <cell r="E440" t="str">
            <v>67 bis unter 71 patientenbezogene Thrombozytenkonzentrate</v>
          </cell>
          <cell r="F440">
            <v>28215.78</v>
          </cell>
        </row>
        <row r="441">
          <cell r="C441" t="str">
            <v>ZP39.24</v>
          </cell>
          <cell r="D441">
            <v>0</v>
          </cell>
          <cell r="E441" t="str">
            <v>Siehe weitere Differenzierung ZP39.25 - ZP39.30</v>
          </cell>
          <cell r="F441">
            <v>0</v>
          </cell>
        </row>
        <row r="442">
          <cell r="C442" t="str">
            <v>ZP39.25</v>
          </cell>
          <cell r="D442" t="str">
            <v>8-800.6s</v>
          </cell>
          <cell r="E442" t="str">
            <v>71 bis unter 79 patientenbezogene Thrombozytenkonzentrate</v>
          </cell>
          <cell r="F442">
            <v>30290.47</v>
          </cell>
        </row>
        <row r="443">
          <cell r="C443" t="str">
            <v>ZP39.26</v>
          </cell>
          <cell r="D443" t="str">
            <v>8-800.6t</v>
          </cell>
          <cell r="E443" t="str">
            <v>79 bis unter 87 patientenbezogene Thrombozytenkonzentrate</v>
          </cell>
          <cell r="F443">
            <v>33609.97</v>
          </cell>
        </row>
        <row r="444">
          <cell r="C444" t="str">
            <v>ZP39.27</v>
          </cell>
          <cell r="D444" t="str">
            <v>8-800.6u</v>
          </cell>
          <cell r="E444" t="str">
            <v>87 bis unter 95 patientenbezogene Thrombozytenkonzentrate</v>
          </cell>
          <cell r="F444">
            <v>36929.47</v>
          </cell>
        </row>
        <row r="445">
          <cell r="C445" t="str">
            <v>ZP39.28</v>
          </cell>
          <cell r="D445" t="str">
            <v>8-800.6v</v>
          </cell>
          <cell r="E445" t="str">
            <v>95 bis unter 103 patientenbezogene Thrombozytenkonzentrate</v>
          </cell>
          <cell r="F445">
            <v>40248.980000000003</v>
          </cell>
        </row>
        <row r="446">
          <cell r="C446" t="str">
            <v>ZP39.29</v>
          </cell>
          <cell r="D446" t="str">
            <v>8-800.6w</v>
          </cell>
          <cell r="E446" t="str">
            <v>103 bis unter 111 patientenbezogene Thrombozytenkonzentrate</v>
          </cell>
          <cell r="F446">
            <v>43568.480000000003</v>
          </cell>
        </row>
        <row r="447">
          <cell r="C447" t="str">
            <v>ZP39.30</v>
          </cell>
          <cell r="D447" t="str">
            <v>8-800.6z</v>
          </cell>
          <cell r="E447" t="str">
            <v>111 oder mehr patientenbezogene Thrombozytenkonzentrate</v>
          </cell>
          <cell r="F447">
            <v>46887.98</v>
          </cell>
        </row>
        <row r="448">
          <cell r="C448">
            <v>0</v>
          </cell>
          <cell r="D448">
            <v>0</v>
          </cell>
          <cell r="E448" t="str">
            <v>Applikation von Medikamenten, Liste 2: Liposomales Amphotericin B, parenteral</v>
          </cell>
          <cell r="F448">
            <v>0</v>
          </cell>
        </row>
        <row r="449">
          <cell r="C449" t="str">
            <v>ZP41.01</v>
          </cell>
          <cell r="D449" t="str">
            <v>6-002.q0</v>
          </cell>
          <cell r="E449" t="str">
            <v>100 mg bis unter 175 mg4)</v>
          </cell>
          <cell r="F449">
            <v>235.58</v>
          </cell>
        </row>
        <row r="450">
          <cell r="C450" t="str">
            <v>ZP41.02</v>
          </cell>
          <cell r="D450" t="str">
            <v>6-002.q1</v>
          </cell>
          <cell r="E450" t="str">
            <v>175 mg bis unter 250 mg4)</v>
          </cell>
          <cell r="F450">
            <v>376.92</v>
          </cell>
        </row>
        <row r="451">
          <cell r="C451" t="str">
            <v>ZP41.03</v>
          </cell>
          <cell r="D451" t="str">
            <v>6-002.q2</v>
          </cell>
          <cell r="E451" t="str">
            <v>250 mg bis unter 350 mg</v>
          </cell>
          <cell r="F451">
            <v>533.97</v>
          </cell>
        </row>
        <row r="452">
          <cell r="C452" t="str">
            <v>ZP41.04</v>
          </cell>
          <cell r="D452" t="str">
            <v>6-002.q3</v>
          </cell>
          <cell r="E452" t="str">
            <v>350 mg bis unter 450 mg</v>
          </cell>
          <cell r="F452">
            <v>722.43</v>
          </cell>
        </row>
        <row r="453">
          <cell r="C453" t="str">
            <v>ZP41.05</v>
          </cell>
          <cell r="D453" t="str">
            <v>6-002.q4</v>
          </cell>
          <cell r="E453" t="str">
            <v>450 mg bis unter 550 mg</v>
          </cell>
          <cell r="F453">
            <v>910.89</v>
          </cell>
        </row>
        <row r="454">
          <cell r="C454" t="str">
            <v>ZP41.06</v>
          </cell>
          <cell r="D454" t="str">
            <v>6-002.q5</v>
          </cell>
          <cell r="E454" t="str">
            <v>550 mg bis unter 650 mg</v>
          </cell>
          <cell r="F454">
            <v>1099.3499999999999</v>
          </cell>
        </row>
        <row r="455">
          <cell r="C455" t="str">
            <v>ZP41.07</v>
          </cell>
          <cell r="D455" t="str">
            <v>6-002.q6</v>
          </cell>
          <cell r="E455" t="str">
            <v>650 mg bis unter 750 mg</v>
          </cell>
          <cell r="F455">
            <v>1287.81</v>
          </cell>
        </row>
        <row r="456">
          <cell r="C456" t="str">
            <v>ZP41.08</v>
          </cell>
          <cell r="D456" t="str">
            <v>6-002.q7</v>
          </cell>
          <cell r="E456" t="str">
            <v>750 mg bis unter 850 mg</v>
          </cell>
          <cell r="F456">
            <v>1476.27</v>
          </cell>
        </row>
        <row r="457">
          <cell r="C457" t="str">
            <v>ZP41.09</v>
          </cell>
          <cell r="D457" t="str">
            <v>6-002.q8</v>
          </cell>
          <cell r="E457" t="str">
            <v>850 mg bis unter 950 mg</v>
          </cell>
          <cell r="F457">
            <v>1664.73</v>
          </cell>
        </row>
        <row r="458">
          <cell r="C458" t="str">
            <v>ZP41.10</v>
          </cell>
          <cell r="D458" t="str">
            <v>6-002.q9</v>
          </cell>
          <cell r="E458" t="str">
            <v>950 mg bis unter 1.150 mg</v>
          </cell>
          <cell r="F458">
            <v>1916.01</v>
          </cell>
        </row>
        <row r="459">
          <cell r="C459" t="str">
            <v>ZP41.11</v>
          </cell>
          <cell r="D459" t="str">
            <v>6-002.qa</v>
          </cell>
          <cell r="E459" t="str">
            <v>1.150 mg bis unter 1.350 mg</v>
          </cell>
          <cell r="F459">
            <v>2292.9299999999998</v>
          </cell>
        </row>
        <row r="460">
          <cell r="C460" t="str">
            <v>ZP41.12</v>
          </cell>
          <cell r="D460" t="str">
            <v>6-002.qb</v>
          </cell>
          <cell r="E460" t="str">
            <v>1.350 mg bis unter 1.550 mg</v>
          </cell>
          <cell r="F460">
            <v>2669.85</v>
          </cell>
        </row>
        <row r="461">
          <cell r="C461" t="str">
            <v>ZP41.13</v>
          </cell>
          <cell r="D461" t="str">
            <v>6-002.qc</v>
          </cell>
          <cell r="E461" t="str">
            <v>1.550 mg bis unter 1.750 mg</v>
          </cell>
          <cell r="F461">
            <v>3046.77</v>
          </cell>
        </row>
        <row r="462">
          <cell r="C462" t="str">
            <v>ZP41.14</v>
          </cell>
          <cell r="D462" t="str">
            <v>6-002.qd</v>
          </cell>
          <cell r="E462" t="str">
            <v>1.750 mg bis unter 1.950 mg</v>
          </cell>
          <cell r="F462">
            <v>3406.26</v>
          </cell>
        </row>
        <row r="463">
          <cell r="C463" t="str">
            <v>ZP41.15</v>
          </cell>
          <cell r="D463" t="str">
            <v>6-002.qe</v>
          </cell>
          <cell r="E463" t="str">
            <v>1.950 mg bis unter 2.150 mg</v>
          </cell>
          <cell r="F463">
            <v>3800.61</v>
          </cell>
        </row>
        <row r="464">
          <cell r="C464" t="str">
            <v>ZP41.16</v>
          </cell>
          <cell r="D464" t="str">
            <v>6-002.qf</v>
          </cell>
          <cell r="E464" t="str">
            <v>2.150 mg bis unter 3.150 mg</v>
          </cell>
          <cell r="F464">
            <v>4680.09</v>
          </cell>
        </row>
        <row r="465">
          <cell r="C465" t="str">
            <v>ZP41.17</v>
          </cell>
          <cell r="D465" t="str">
            <v>6-002.qg</v>
          </cell>
          <cell r="E465" t="str">
            <v>3.150 mg bis unter 4.150 mg</v>
          </cell>
          <cell r="F465">
            <v>6564.69</v>
          </cell>
        </row>
        <row r="466">
          <cell r="C466" t="str">
            <v>ZP41.18</v>
          </cell>
          <cell r="D466" t="str">
            <v>6-002.qh</v>
          </cell>
          <cell r="E466" t="str">
            <v>4.150 mg bis unter 5.150 mg</v>
          </cell>
          <cell r="F466">
            <v>8449.2900000000009</v>
          </cell>
        </row>
        <row r="467">
          <cell r="C467" t="str">
            <v>ZP41.19</v>
          </cell>
          <cell r="D467" t="str">
            <v>6-002.qj</v>
          </cell>
          <cell r="E467" t="str">
            <v>5.150 mg bis unter 6.150 mg</v>
          </cell>
          <cell r="F467">
            <v>10333.89</v>
          </cell>
        </row>
        <row r="468">
          <cell r="C468" t="str">
            <v>ZP41.20</v>
          </cell>
          <cell r="D468" t="str">
            <v>6-002.qk</v>
          </cell>
          <cell r="E468" t="str">
            <v>6.150 mg bis unter 8.650 mg</v>
          </cell>
          <cell r="F468">
            <v>13160.79</v>
          </cell>
        </row>
        <row r="469">
          <cell r="C469" t="str">
            <v>ZP41.21</v>
          </cell>
          <cell r="D469" t="str">
            <v>6-002.qm</v>
          </cell>
          <cell r="E469" t="str">
            <v>8.650 mg bis unter 11.150 mg</v>
          </cell>
          <cell r="F469">
            <v>17872.29</v>
          </cell>
        </row>
        <row r="470">
          <cell r="C470" t="str">
            <v>ZP41.22</v>
          </cell>
          <cell r="D470" t="str">
            <v>6-002.qn</v>
          </cell>
          <cell r="E470" t="str">
            <v>11.150 mg bis unter 13.650 mg</v>
          </cell>
          <cell r="F470">
            <v>22583.79</v>
          </cell>
        </row>
        <row r="471">
          <cell r="C471" t="str">
            <v>ZP41.23</v>
          </cell>
          <cell r="D471" t="str">
            <v>6-002.qp</v>
          </cell>
          <cell r="E471" t="str">
            <v>13.650 mg bis unter 18.650 mg</v>
          </cell>
          <cell r="F471">
            <v>28865.79</v>
          </cell>
        </row>
        <row r="472">
          <cell r="C472" t="str">
            <v>ZP41.24</v>
          </cell>
          <cell r="D472" t="str">
            <v>6-002.qq</v>
          </cell>
          <cell r="E472" t="str">
            <v>18.650 mg bis unter 23.650 mg</v>
          </cell>
          <cell r="F472">
            <v>38288.79</v>
          </cell>
        </row>
        <row r="473">
          <cell r="C473" t="str">
            <v>ZP41.25</v>
          </cell>
          <cell r="D473" t="str">
            <v>6-002.qr</v>
          </cell>
          <cell r="E473" t="str">
            <v>23.650 mg bis unter 28.650 mg</v>
          </cell>
          <cell r="F473">
            <v>47711.79</v>
          </cell>
        </row>
        <row r="474">
          <cell r="C474" t="str">
            <v>ZP41.26</v>
          </cell>
          <cell r="D474" t="str">
            <v>6-002.qs</v>
          </cell>
          <cell r="E474" t="str">
            <v>28.650 mg bis unter 33.650 mg</v>
          </cell>
          <cell r="F474">
            <v>57134.79</v>
          </cell>
        </row>
        <row r="475">
          <cell r="C475" t="str">
            <v>ZP41.27</v>
          </cell>
          <cell r="D475" t="str">
            <v>6-002.qt</v>
          </cell>
          <cell r="E475" t="str">
            <v>33.650 mg bis unter 38.650 mg</v>
          </cell>
          <cell r="F475">
            <v>66557.789999999994</v>
          </cell>
        </row>
        <row r="476">
          <cell r="C476" t="str">
            <v>ZP41.28</v>
          </cell>
          <cell r="D476" t="str">
            <v>6-002.qu</v>
          </cell>
          <cell r="E476" t="str">
            <v>38.650 mg bis unter 43.650 mg</v>
          </cell>
          <cell r="F476">
            <v>75980.789999999994</v>
          </cell>
        </row>
        <row r="477">
          <cell r="C477" t="str">
            <v>ZP41.29</v>
          </cell>
          <cell r="D477" t="str">
            <v>6-002.qv</v>
          </cell>
          <cell r="E477" t="str">
            <v>43.650 mg oder mehr</v>
          </cell>
          <cell r="F477">
            <v>85403.79</v>
          </cell>
        </row>
        <row r="478">
          <cell r="C478">
            <v>0</v>
          </cell>
          <cell r="D478">
            <v>0</v>
          </cell>
          <cell r="E478" t="str">
            <v>Applikation von Medikamenten, Liste 2: Itraconazol, parenteral</v>
          </cell>
          <cell r="F478">
            <v>0</v>
          </cell>
        </row>
        <row r="479">
          <cell r="C479" t="str">
            <v>ZP44.01</v>
          </cell>
          <cell r="D479" t="str">
            <v>6-002.c0</v>
          </cell>
          <cell r="E479" t="str">
            <v>400 mg bis unter 800 mg3)</v>
          </cell>
          <cell r="F479">
            <v>184</v>
          </cell>
        </row>
        <row r="480">
          <cell r="C480" t="str">
            <v>ZP44.02</v>
          </cell>
          <cell r="D480" t="str">
            <v>6-002.c1</v>
          </cell>
          <cell r="E480" t="str">
            <v>800 mg bis unter 1.200 mg3)</v>
          </cell>
          <cell r="F480">
            <v>322</v>
          </cell>
        </row>
        <row r="481">
          <cell r="C481" t="str">
            <v>ZP44.03</v>
          </cell>
          <cell r="D481" t="str">
            <v>6-002.c2</v>
          </cell>
          <cell r="E481" t="str">
            <v>1.200 mg bis unter 1.600 mg</v>
          </cell>
          <cell r="F481">
            <v>460</v>
          </cell>
        </row>
        <row r="482">
          <cell r="C482" t="str">
            <v>ZP44.04</v>
          </cell>
          <cell r="D482" t="str">
            <v>6-002.c3</v>
          </cell>
          <cell r="E482" t="str">
            <v>1.600 mg bis unter 2.000 mg</v>
          </cell>
          <cell r="F482">
            <v>598</v>
          </cell>
        </row>
        <row r="483">
          <cell r="C483" t="str">
            <v>ZP44.05</v>
          </cell>
          <cell r="D483" t="str">
            <v>6-002.c4</v>
          </cell>
          <cell r="E483" t="str">
            <v>2.000 mg bis unter 2.400 mg</v>
          </cell>
          <cell r="F483">
            <v>736</v>
          </cell>
        </row>
        <row r="484">
          <cell r="C484" t="str">
            <v>ZP44.06</v>
          </cell>
          <cell r="D484" t="str">
            <v>6-002.c5</v>
          </cell>
          <cell r="E484" t="str">
            <v>2.400 mg bis unter 2.800 mg</v>
          </cell>
          <cell r="F484">
            <v>874</v>
          </cell>
        </row>
        <row r="485">
          <cell r="C485" t="str">
            <v>ZP44.07</v>
          </cell>
          <cell r="D485" t="str">
            <v>6-002.c6</v>
          </cell>
          <cell r="E485" t="str">
            <v>2.800 mg bis unter 3.200 mg</v>
          </cell>
          <cell r="F485">
            <v>1012</v>
          </cell>
        </row>
        <row r="486">
          <cell r="C486" t="str">
            <v>ZP44.08</v>
          </cell>
          <cell r="D486" t="str">
            <v>6-002.c7</v>
          </cell>
          <cell r="E486" t="str">
            <v>3.200 mg bis unter 3.600 mg</v>
          </cell>
          <cell r="F486">
            <v>1150</v>
          </cell>
        </row>
        <row r="487">
          <cell r="C487" t="str">
            <v>ZP44.09</v>
          </cell>
          <cell r="D487" t="str">
            <v>6-002.c8</v>
          </cell>
          <cell r="E487" t="str">
            <v>3.600 mg bis unter 4.000 mg</v>
          </cell>
          <cell r="F487">
            <v>1288</v>
          </cell>
        </row>
        <row r="488">
          <cell r="C488" t="str">
            <v>ZP44.10</v>
          </cell>
          <cell r="D488" t="str">
            <v>6-002.c9</v>
          </cell>
          <cell r="E488" t="str">
            <v>4.000 mg bis unter 4.800 mg</v>
          </cell>
          <cell r="F488">
            <v>1472</v>
          </cell>
        </row>
        <row r="489">
          <cell r="C489" t="str">
            <v>ZP44.11</v>
          </cell>
          <cell r="D489" t="str">
            <v>6-002.ca</v>
          </cell>
          <cell r="E489" t="str">
            <v>4.800 mg bis unter 5.600 mg</v>
          </cell>
          <cell r="F489">
            <v>1748</v>
          </cell>
        </row>
        <row r="490">
          <cell r="C490" t="str">
            <v>ZP44.12</v>
          </cell>
          <cell r="D490" t="str">
            <v>6-002.cb</v>
          </cell>
          <cell r="E490" t="str">
            <v>5.600 mg bis unter 6.400 mg</v>
          </cell>
          <cell r="F490">
            <v>2024</v>
          </cell>
        </row>
        <row r="491">
          <cell r="C491" t="str">
            <v>ZP44.13</v>
          </cell>
          <cell r="D491" t="str">
            <v>6-002.cc</v>
          </cell>
          <cell r="E491" t="str">
            <v>6.400 mg bis unter 7.200 mg</v>
          </cell>
          <cell r="F491">
            <v>2300</v>
          </cell>
        </row>
        <row r="492">
          <cell r="C492" t="str">
            <v>ZP44.14</v>
          </cell>
          <cell r="D492" t="str">
            <v>6-002.cd</v>
          </cell>
          <cell r="E492" t="str">
            <v>7.200 mg bis unter 8.000 mg</v>
          </cell>
          <cell r="F492">
            <v>2576</v>
          </cell>
        </row>
        <row r="493">
          <cell r="C493" t="str">
            <v>ZP44.15</v>
          </cell>
          <cell r="D493" t="str">
            <v>6-002.ce</v>
          </cell>
          <cell r="E493" t="str">
            <v>8.000 mg bis unter 8.800 mg</v>
          </cell>
          <cell r="F493">
            <v>2852</v>
          </cell>
        </row>
        <row r="494">
          <cell r="C494" t="str">
            <v>ZP44.16</v>
          </cell>
          <cell r="D494" t="str">
            <v>6-002.cg</v>
          </cell>
          <cell r="E494" t="str">
            <v>8.800 mg bis unter 10.400 mg</v>
          </cell>
          <cell r="F494">
            <v>3220</v>
          </cell>
        </row>
        <row r="495">
          <cell r="C495" t="str">
            <v>ZP44.17</v>
          </cell>
          <cell r="D495" t="str">
            <v>6-002.ch</v>
          </cell>
          <cell r="E495" t="str">
            <v>10.400 mg bis unter 12.000 mg</v>
          </cell>
          <cell r="F495">
            <v>3772</v>
          </cell>
        </row>
        <row r="496">
          <cell r="C496" t="str">
            <v>ZP44.18</v>
          </cell>
          <cell r="D496" t="str">
            <v>6-002.cj</v>
          </cell>
          <cell r="E496" t="str">
            <v>12.000 mg bis unter 13.600 mg</v>
          </cell>
          <cell r="F496">
            <v>4324</v>
          </cell>
        </row>
        <row r="497">
          <cell r="C497" t="str">
            <v>ZP44.19</v>
          </cell>
          <cell r="D497" t="str">
            <v>6-002.ck</v>
          </cell>
          <cell r="E497" t="str">
            <v>13.600 mg bis unter 16.800 mg</v>
          </cell>
          <cell r="F497">
            <v>5060</v>
          </cell>
        </row>
        <row r="498">
          <cell r="C498" t="str">
            <v>ZP44.20</v>
          </cell>
          <cell r="D498" t="str">
            <v>6-002.cm</v>
          </cell>
          <cell r="E498" t="str">
            <v>16.800 mg bis unter 20.000 mg</v>
          </cell>
          <cell r="F498">
            <v>6164</v>
          </cell>
        </row>
        <row r="499">
          <cell r="C499" t="str">
            <v>ZP44.21</v>
          </cell>
          <cell r="D499" t="str">
            <v>6-002.cn</v>
          </cell>
          <cell r="E499" t="str">
            <v>20.000 mg bis unter 23.200 mg</v>
          </cell>
          <cell r="F499">
            <v>7268</v>
          </cell>
        </row>
        <row r="500">
          <cell r="C500" t="str">
            <v>ZP44.22</v>
          </cell>
          <cell r="D500" t="str">
            <v>6-002.cp</v>
          </cell>
          <cell r="E500" t="str">
            <v>23.200 mg oder mehr</v>
          </cell>
          <cell r="F500">
            <v>8372</v>
          </cell>
        </row>
        <row r="501">
          <cell r="C501">
            <v>0</v>
          </cell>
          <cell r="D501">
            <v>0</v>
          </cell>
          <cell r="E501" t="str">
            <v>Applikation von Medikamenten, Liste 3: Anidulafungin, parenteral</v>
          </cell>
          <cell r="F501">
            <v>0</v>
          </cell>
        </row>
        <row r="502">
          <cell r="C502" t="str">
            <v>ZP46.01</v>
          </cell>
          <cell r="D502" t="str">
            <v>6-003.k0</v>
          </cell>
          <cell r="E502" t="str">
            <v>75 mg bis unter 125 mg4)</v>
          </cell>
          <cell r="F502">
            <v>317.14</v>
          </cell>
        </row>
        <row r="503">
          <cell r="C503" t="str">
            <v>ZP46.02</v>
          </cell>
          <cell r="D503" t="str">
            <v>6-003.k1</v>
          </cell>
          <cell r="E503" t="str">
            <v>125 mg bis unter 200 mg4)</v>
          </cell>
          <cell r="F503">
            <v>518.96</v>
          </cell>
        </row>
        <row r="504">
          <cell r="C504" t="str">
            <v>ZP46.03</v>
          </cell>
          <cell r="D504" t="str">
            <v>6-003.k2</v>
          </cell>
          <cell r="E504" t="str">
            <v>200 mg bis unter 300 mg</v>
          </cell>
          <cell r="F504">
            <v>691.94</v>
          </cell>
        </row>
        <row r="505">
          <cell r="C505" t="str">
            <v>ZP46.04</v>
          </cell>
          <cell r="D505" t="str">
            <v>6-003.k3</v>
          </cell>
          <cell r="E505" t="str">
            <v>300 mg bis unter 400 mg</v>
          </cell>
          <cell r="F505">
            <v>1037.9100000000001</v>
          </cell>
        </row>
        <row r="506">
          <cell r="C506" t="str">
            <v>ZP46.05</v>
          </cell>
          <cell r="D506" t="str">
            <v>6-003.k4</v>
          </cell>
          <cell r="E506" t="str">
            <v>400 mg bis unter 500 mg</v>
          </cell>
          <cell r="F506">
            <v>1383.88</v>
          </cell>
        </row>
        <row r="507">
          <cell r="C507" t="str">
            <v>ZP46.06</v>
          </cell>
          <cell r="D507" t="str">
            <v>6-003.k5</v>
          </cell>
          <cell r="E507" t="str">
            <v>500 mg bis unter 600 mg</v>
          </cell>
          <cell r="F507">
            <v>1729.85</v>
          </cell>
        </row>
        <row r="508">
          <cell r="C508" t="str">
            <v>ZP46.07</v>
          </cell>
          <cell r="D508" t="str">
            <v>6-003.k6</v>
          </cell>
          <cell r="E508" t="str">
            <v>600 mg bis unter 700 mg</v>
          </cell>
          <cell r="F508">
            <v>2075.8200000000002</v>
          </cell>
        </row>
        <row r="509">
          <cell r="C509" t="str">
            <v>ZP46.08</v>
          </cell>
          <cell r="D509" t="str">
            <v>6-003.k7</v>
          </cell>
          <cell r="E509" t="str">
            <v>700 mg bis unter 800 mg</v>
          </cell>
          <cell r="F509">
            <v>2421.79</v>
          </cell>
        </row>
        <row r="510">
          <cell r="C510" t="str">
            <v>ZP46.09</v>
          </cell>
          <cell r="D510" t="str">
            <v>6-003.k8</v>
          </cell>
          <cell r="E510" t="str">
            <v>800 mg bis unter 900 mg</v>
          </cell>
          <cell r="F510">
            <v>2767.76</v>
          </cell>
        </row>
        <row r="511">
          <cell r="C511" t="str">
            <v>ZP46.10</v>
          </cell>
          <cell r="D511" t="str">
            <v>6-003.k9</v>
          </cell>
          <cell r="E511" t="str">
            <v>900 mg bis unter 1.000 mg</v>
          </cell>
          <cell r="F511">
            <v>3113.73</v>
          </cell>
        </row>
        <row r="512">
          <cell r="C512" t="str">
            <v>ZP46.11</v>
          </cell>
          <cell r="D512" t="str">
            <v>6-003.ka</v>
          </cell>
          <cell r="E512" t="str">
            <v>1.000 mg bis unter 1.200 mg</v>
          </cell>
          <cell r="F512">
            <v>3632.69</v>
          </cell>
        </row>
        <row r="513">
          <cell r="C513" t="str">
            <v>ZP46.12</v>
          </cell>
          <cell r="D513" t="str">
            <v>6-003.kb</v>
          </cell>
          <cell r="E513" t="str">
            <v>1.200 mg bis unter 1.400 mg</v>
          </cell>
          <cell r="F513">
            <v>4313.3100000000004</v>
          </cell>
        </row>
        <row r="514">
          <cell r="C514" t="str">
            <v>ZP46.13</v>
          </cell>
          <cell r="D514" t="str">
            <v>6-003.kc</v>
          </cell>
          <cell r="E514" t="str">
            <v>1.400 mg bis unter 1.600 mg</v>
          </cell>
          <cell r="F514">
            <v>5016.57</v>
          </cell>
        </row>
        <row r="515">
          <cell r="C515" t="str">
            <v>ZP46.14</v>
          </cell>
          <cell r="D515" t="str">
            <v>6-003.kd</v>
          </cell>
          <cell r="E515" t="str">
            <v>1.600 mg bis unter 1.800 mg</v>
          </cell>
          <cell r="F515">
            <v>5664.36</v>
          </cell>
        </row>
        <row r="516">
          <cell r="C516" t="str">
            <v>ZP46.15</v>
          </cell>
          <cell r="D516" t="str">
            <v>6-003.ke</v>
          </cell>
          <cell r="E516" t="str">
            <v>1.800 mg bis unter 2.000 mg</v>
          </cell>
          <cell r="F516">
            <v>6400.45</v>
          </cell>
        </row>
        <row r="517">
          <cell r="C517" t="str">
            <v>ZP46.16</v>
          </cell>
          <cell r="D517" t="str">
            <v>6-003.kf</v>
          </cell>
          <cell r="E517" t="str">
            <v>2.000 mg bis unter 2.400 mg</v>
          </cell>
          <cell r="F517">
            <v>7362.24</v>
          </cell>
        </row>
        <row r="518">
          <cell r="C518" t="str">
            <v>ZP46.17</v>
          </cell>
          <cell r="D518" t="str">
            <v>6-003.kg</v>
          </cell>
          <cell r="E518" t="str">
            <v>2.400 mg bis unter 2.800 mg</v>
          </cell>
          <cell r="F518">
            <v>8749.27</v>
          </cell>
        </row>
        <row r="519">
          <cell r="C519" t="str">
            <v>ZP46.18</v>
          </cell>
          <cell r="D519" t="str">
            <v>6-003.kh</v>
          </cell>
          <cell r="E519" t="str">
            <v>2.800 mg bis unter 3.200 mg</v>
          </cell>
          <cell r="F519">
            <v>10148.450000000001</v>
          </cell>
        </row>
        <row r="520">
          <cell r="C520" t="str">
            <v>ZP46.19</v>
          </cell>
          <cell r="D520" t="str">
            <v>6-003.kj</v>
          </cell>
          <cell r="E520" t="str">
            <v>3.200 mg bis unter 4.000 mg</v>
          </cell>
          <cell r="F520">
            <v>11993.63</v>
          </cell>
        </row>
        <row r="521">
          <cell r="C521" t="str">
            <v>ZP46.20</v>
          </cell>
          <cell r="D521" t="str">
            <v>6-003.kk</v>
          </cell>
          <cell r="E521" t="str">
            <v>4.000 mg bis unter 4.800 mg</v>
          </cell>
          <cell r="F521">
            <v>14761.39</v>
          </cell>
        </row>
        <row r="522">
          <cell r="C522" t="str">
            <v>ZP46.21</v>
          </cell>
          <cell r="D522" t="str">
            <v>6-003.km</v>
          </cell>
          <cell r="E522" t="str">
            <v>4.800 mg bis unter 5.600 mg</v>
          </cell>
          <cell r="F522">
            <v>17529.150000000001</v>
          </cell>
        </row>
        <row r="523">
          <cell r="C523" t="str">
            <v>ZP46.22</v>
          </cell>
          <cell r="D523" t="str">
            <v>6-003.kn</v>
          </cell>
          <cell r="E523" t="str">
            <v>5.600 mg bis unter 6.400 mg</v>
          </cell>
          <cell r="F523">
            <v>20296.91</v>
          </cell>
        </row>
        <row r="524">
          <cell r="C524" t="str">
            <v>ZP46.23</v>
          </cell>
          <cell r="D524" t="str">
            <v>6-003.kp</v>
          </cell>
          <cell r="E524" t="str">
            <v>6.400 mg bis unter 8.000 mg</v>
          </cell>
          <cell r="F524">
            <v>23987.25</v>
          </cell>
        </row>
        <row r="525">
          <cell r="C525" t="str">
            <v>ZP46.24</v>
          </cell>
          <cell r="D525" t="str">
            <v>6-003.kq</v>
          </cell>
          <cell r="E525" t="str">
            <v>8.000 mg bis unter 9.600 mg</v>
          </cell>
          <cell r="F525">
            <v>29522.77</v>
          </cell>
        </row>
        <row r="526">
          <cell r="C526" t="str">
            <v>ZP46.25</v>
          </cell>
          <cell r="D526" t="str">
            <v>6-003.kr</v>
          </cell>
          <cell r="E526" t="str">
            <v>9.600 mg bis unter 11.200 mg</v>
          </cell>
          <cell r="F526">
            <v>35058.29</v>
          </cell>
        </row>
        <row r="527">
          <cell r="C527" t="str">
            <v>ZP46.26</v>
          </cell>
          <cell r="D527" t="str">
            <v>6-003.ks</v>
          </cell>
          <cell r="E527" t="str">
            <v>11.200 mg bis unter 12.800 mg</v>
          </cell>
          <cell r="F527">
            <v>40593.81</v>
          </cell>
        </row>
        <row r="528">
          <cell r="C528" t="str">
            <v>ZP46.27</v>
          </cell>
          <cell r="D528" t="str">
            <v>6-003.kt</v>
          </cell>
          <cell r="E528" t="str">
            <v>12.800 mg oder mehr</v>
          </cell>
          <cell r="F528">
            <v>46129.33</v>
          </cell>
        </row>
        <row r="529">
          <cell r="C529">
            <v>0</v>
          </cell>
          <cell r="D529">
            <v>0</v>
          </cell>
          <cell r="E529" t="str">
            <v>Applikation von Medikamenten, Liste 4: Panitumumab, parenteral</v>
          </cell>
          <cell r="F529">
            <v>0</v>
          </cell>
        </row>
        <row r="530">
          <cell r="C530" t="str">
            <v>ZP47.01</v>
          </cell>
          <cell r="D530" t="str">
            <v>6-004.70</v>
          </cell>
          <cell r="E530" t="str">
            <v>180 mg bis unter 300 mg</v>
          </cell>
          <cell r="F530">
            <v>1115.47</v>
          </cell>
        </row>
        <row r="531">
          <cell r="C531" t="str">
            <v>ZP47.02</v>
          </cell>
          <cell r="D531" t="str">
            <v>6-004.71</v>
          </cell>
          <cell r="E531" t="str">
            <v>300 mg bis unter 420 mg</v>
          </cell>
          <cell r="F531">
            <v>1723.9</v>
          </cell>
        </row>
        <row r="532">
          <cell r="C532" t="str">
            <v>ZP47.03</v>
          </cell>
          <cell r="D532" t="str">
            <v>6-004.72</v>
          </cell>
          <cell r="E532" t="str">
            <v>420 mg bis unter 540 mg</v>
          </cell>
          <cell r="F532">
            <v>2332.34</v>
          </cell>
        </row>
        <row r="533">
          <cell r="C533" t="str">
            <v>ZP47.04</v>
          </cell>
          <cell r="D533" t="str">
            <v>6-004.73</v>
          </cell>
          <cell r="E533" t="str">
            <v>540 mg bis unter 660 mg</v>
          </cell>
          <cell r="F533">
            <v>2925.26</v>
          </cell>
        </row>
        <row r="534">
          <cell r="C534" t="str">
            <v>ZP47.05</v>
          </cell>
          <cell r="D534" t="str">
            <v>6-004.74</v>
          </cell>
          <cell r="E534" t="str">
            <v>660 mg bis unter 780 mg</v>
          </cell>
          <cell r="F534">
            <v>3549.21</v>
          </cell>
        </row>
        <row r="535">
          <cell r="C535" t="str">
            <v>ZP47.06</v>
          </cell>
          <cell r="D535" t="str">
            <v>6-004.75</v>
          </cell>
          <cell r="E535" t="str">
            <v>780 mg bis unter 900 mg</v>
          </cell>
          <cell r="F535">
            <v>4157.6499999999996</v>
          </cell>
        </row>
        <row r="536">
          <cell r="C536" t="str">
            <v>ZP47.07</v>
          </cell>
          <cell r="D536" t="str">
            <v>6-004.76</v>
          </cell>
          <cell r="E536" t="str">
            <v>900 mg bis unter 1.020 mg</v>
          </cell>
          <cell r="F536">
            <v>4766.08</v>
          </cell>
        </row>
        <row r="537">
          <cell r="C537" t="str">
            <v>ZP47.08</v>
          </cell>
          <cell r="D537" t="str">
            <v>6-004.77</v>
          </cell>
          <cell r="E537" t="str">
            <v>1.020 mg bis unter 1.260 mg</v>
          </cell>
          <cell r="F537">
            <v>5577.33</v>
          </cell>
        </row>
        <row r="538">
          <cell r="C538" t="str">
            <v>ZP47.09</v>
          </cell>
          <cell r="D538" t="str">
            <v>6-004.78</v>
          </cell>
          <cell r="E538" t="str">
            <v>1.260 mg bis unter 1.500 mg</v>
          </cell>
          <cell r="F538">
            <v>6794.2</v>
          </cell>
        </row>
        <row r="539">
          <cell r="C539" t="str">
            <v>ZP47.10</v>
          </cell>
          <cell r="D539" t="str">
            <v>6-004.79</v>
          </cell>
          <cell r="E539" t="str">
            <v>1.500 mg bis unter 1.740 mg</v>
          </cell>
          <cell r="F539">
            <v>8011.07</v>
          </cell>
        </row>
        <row r="540">
          <cell r="C540" t="str">
            <v>ZP47.11</v>
          </cell>
          <cell r="D540" t="str">
            <v>6-004.7a</v>
          </cell>
          <cell r="E540" t="str">
            <v>1.740 mg bis unter 1.980 mg</v>
          </cell>
          <cell r="F540">
            <v>9227.9500000000007</v>
          </cell>
        </row>
        <row r="541">
          <cell r="C541" t="str">
            <v>ZP47.12</v>
          </cell>
          <cell r="D541" t="str">
            <v>6-004.7b</v>
          </cell>
          <cell r="E541" t="str">
            <v>1.980 mg bis unter 2.220 mg</v>
          </cell>
          <cell r="F541">
            <v>10444.82</v>
          </cell>
        </row>
        <row r="542">
          <cell r="C542" t="str">
            <v>ZP47.13</v>
          </cell>
          <cell r="D542" t="str">
            <v>6-004.7c</v>
          </cell>
          <cell r="E542" t="str">
            <v>2.220 mg bis unter 2.460 mg</v>
          </cell>
          <cell r="F542">
            <v>11661.69</v>
          </cell>
        </row>
        <row r="543">
          <cell r="C543" t="str">
            <v>ZP47.14</v>
          </cell>
          <cell r="D543" t="str">
            <v>6-004.7d</v>
          </cell>
          <cell r="E543" t="str">
            <v>2.460 mg oder mehr</v>
          </cell>
          <cell r="F543">
            <v>12878.56</v>
          </cell>
        </row>
        <row r="544">
          <cell r="C544">
            <v>0</v>
          </cell>
          <cell r="D544">
            <v>0</v>
          </cell>
          <cell r="E544" t="str">
            <v>Applikation von Medikamenten, Liste 4: Trabectedin, parenteral</v>
          </cell>
          <cell r="F544">
            <v>0</v>
          </cell>
        </row>
        <row r="545">
          <cell r="C545" t="str">
            <v>ZP48.01</v>
          </cell>
          <cell r="D545" t="str">
            <v>6-004.a0</v>
          </cell>
          <cell r="E545" t="str">
            <v>0,25 mg bis unter 0,50 mg4)</v>
          </cell>
          <cell r="F545">
            <v>836.44</v>
          </cell>
        </row>
        <row r="546">
          <cell r="C546" t="str">
            <v>ZP48.02</v>
          </cell>
          <cell r="D546" t="str">
            <v>6-004.a1</v>
          </cell>
          <cell r="E546" t="str">
            <v>0,50 mg bis unter 0,75 mg4)</v>
          </cell>
          <cell r="F546">
            <v>1463.77</v>
          </cell>
        </row>
        <row r="547">
          <cell r="C547" t="str">
            <v>ZP48.03</v>
          </cell>
          <cell r="D547" t="str">
            <v>6-004.a2</v>
          </cell>
          <cell r="E547" t="str">
            <v>0,75 mg bis unter 1,00 mg4)</v>
          </cell>
          <cell r="F547">
            <v>2091.1</v>
          </cell>
        </row>
        <row r="548">
          <cell r="C548" t="str">
            <v>ZP48.04</v>
          </cell>
          <cell r="D548" t="str">
            <v>6-004.a3</v>
          </cell>
          <cell r="E548" t="str">
            <v>1,00 mg bis unter 1,25 mg4)</v>
          </cell>
          <cell r="F548">
            <v>2718.43</v>
          </cell>
        </row>
        <row r="549">
          <cell r="C549" t="str">
            <v>ZP48.05</v>
          </cell>
          <cell r="D549" t="str">
            <v>6-004.a4</v>
          </cell>
          <cell r="E549" t="str">
            <v>1,25 mg bis unter 1,50 mg</v>
          </cell>
          <cell r="F549">
            <v>3136.65</v>
          </cell>
        </row>
        <row r="550">
          <cell r="C550" t="str">
            <v>ZP48.06</v>
          </cell>
          <cell r="D550" t="str">
            <v>6-004.a5</v>
          </cell>
          <cell r="E550" t="str">
            <v>1,50 mg bis unter 1,75 mg</v>
          </cell>
          <cell r="F550">
            <v>3763.98</v>
          </cell>
        </row>
        <row r="551">
          <cell r="C551" t="str">
            <v>ZP48.07</v>
          </cell>
          <cell r="D551" t="str">
            <v>6-004.a6</v>
          </cell>
          <cell r="E551" t="str">
            <v>1,75 mg bis unter 2,00 mg</v>
          </cell>
          <cell r="F551">
            <v>4391.3100000000004</v>
          </cell>
        </row>
        <row r="552">
          <cell r="C552" t="str">
            <v>ZP48.08</v>
          </cell>
          <cell r="D552" t="str">
            <v>6-004.a7</v>
          </cell>
          <cell r="E552" t="str">
            <v>2,00 mg bis unter 2,25 mg</v>
          </cell>
          <cell r="F552">
            <v>5018.6400000000003</v>
          </cell>
        </row>
        <row r="553">
          <cell r="C553" t="str">
            <v>ZP48.09</v>
          </cell>
          <cell r="D553" t="str">
            <v>6-004.a8</v>
          </cell>
          <cell r="E553" t="str">
            <v>2,25 mg bis unter 2,50 mg</v>
          </cell>
          <cell r="F553">
            <v>5645.97</v>
          </cell>
        </row>
        <row r="554">
          <cell r="C554" t="str">
            <v>ZP48.10</v>
          </cell>
          <cell r="D554" t="str">
            <v>6-004.a9</v>
          </cell>
          <cell r="E554" t="str">
            <v>2,50 mg bis unter 2,75 mg</v>
          </cell>
          <cell r="F554">
            <v>6273.3</v>
          </cell>
        </row>
        <row r="555">
          <cell r="C555" t="str">
            <v>ZP48.11</v>
          </cell>
          <cell r="D555" t="str">
            <v>6-004.aa</v>
          </cell>
          <cell r="E555" t="str">
            <v>2,75 mg bis unter 3,00 mg</v>
          </cell>
          <cell r="F555">
            <v>6900.63</v>
          </cell>
        </row>
        <row r="556">
          <cell r="C556" t="str">
            <v>ZP48.12</v>
          </cell>
          <cell r="D556" t="str">
            <v>6-004.ab</v>
          </cell>
          <cell r="E556" t="str">
            <v>3,00 mg bis unter 3,25 mg</v>
          </cell>
          <cell r="F556">
            <v>7527.96</v>
          </cell>
        </row>
        <row r="557">
          <cell r="C557" t="str">
            <v>ZP48.13</v>
          </cell>
          <cell r="D557" t="str">
            <v>6-004.ac</v>
          </cell>
          <cell r="E557" t="str">
            <v>3,25 mg bis unter 3,50 mg</v>
          </cell>
          <cell r="F557">
            <v>8155.29</v>
          </cell>
        </row>
        <row r="558">
          <cell r="C558" t="str">
            <v>ZP48.14</v>
          </cell>
          <cell r="D558" t="str">
            <v>6-004.ad</v>
          </cell>
          <cell r="E558" t="str">
            <v>3,50 mg bis unter 4,00 mg</v>
          </cell>
          <cell r="F558">
            <v>8782.6200000000008</v>
          </cell>
        </row>
        <row r="559">
          <cell r="C559" t="str">
            <v>ZP48.15</v>
          </cell>
          <cell r="D559" t="str">
            <v>6-004.ae</v>
          </cell>
          <cell r="E559" t="str">
            <v>4,00 mg bis unter 4,50 mg</v>
          </cell>
          <cell r="F559">
            <v>10037.280000000001</v>
          </cell>
        </row>
        <row r="560">
          <cell r="C560" t="str">
            <v>ZP48.16</v>
          </cell>
          <cell r="D560" t="str">
            <v>6-004.af</v>
          </cell>
          <cell r="E560" t="str">
            <v>4,50 mg bis unter 5,00 mg</v>
          </cell>
          <cell r="F560">
            <v>11291.94</v>
          </cell>
        </row>
        <row r="561">
          <cell r="C561" t="str">
            <v>ZP48.17</v>
          </cell>
          <cell r="D561" t="str">
            <v>6-004.ag</v>
          </cell>
          <cell r="E561" t="str">
            <v>5,00 mg bis unter 5,50 mg</v>
          </cell>
          <cell r="F561">
            <v>12546.6</v>
          </cell>
        </row>
        <row r="562">
          <cell r="C562" t="str">
            <v>ZP48.18</v>
          </cell>
          <cell r="D562" t="str">
            <v>6-004.ah</v>
          </cell>
          <cell r="E562" t="str">
            <v>5,50 mg bis unter 6,00 mg</v>
          </cell>
          <cell r="F562">
            <v>13801.26</v>
          </cell>
        </row>
        <row r="563">
          <cell r="C563" t="str">
            <v>ZP48.19</v>
          </cell>
          <cell r="D563" t="str">
            <v>6-004.aj</v>
          </cell>
          <cell r="E563" t="str">
            <v>6,00 mg oder mehr</v>
          </cell>
          <cell r="F563">
            <v>15055.92</v>
          </cell>
        </row>
        <row r="564">
          <cell r="C564">
            <v>0</v>
          </cell>
          <cell r="D564">
            <v>0</v>
          </cell>
          <cell r="E564" t="str">
            <v>Applikation von Medikamenten, Liste 5: Azacytidin, parenteral</v>
          </cell>
          <cell r="F564">
            <v>0</v>
          </cell>
        </row>
        <row r="565">
          <cell r="C565" t="str">
            <v>ZP50.01</v>
          </cell>
          <cell r="D565" t="str">
            <v>6-005.00</v>
          </cell>
          <cell r="E565" t="str">
            <v>150 mg bis unter 225 mg</v>
          </cell>
          <cell r="F565">
            <v>733.86</v>
          </cell>
        </row>
        <row r="566">
          <cell r="C566" t="str">
            <v>ZP50.02</v>
          </cell>
          <cell r="D566" t="str">
            <v>6-005.01</v>
          </cell>
          <cell r="E566" t="str">
            <v>225 mg bis unter 300 mg</v>
          </cell>
          <cell r="F566">
            <v>1068.95</v>
          </cell>
        </row>
        <row r="567">
          <cell r="C567" t="str">
            <v>ZP50.03</v>
          </cell>
          <cell r="D567" t="str">
            <v>6-005.02</v>
          </cell>
          <cell r="E567" t="str">
            <v>300 mg bis unter 375 mg</v>
          </cell>
          <cell r="F567">
            <v>1373.04</v>
          </cell>
        </row>
        <row r="568">
          <cell r="C568" t="str">
            <v>ZP50.04</v>
          </cell>
          <cell r="D568" t="str">
            <v>6-005.03</v>
          </cell>
          <cell r="E568" t="str">
            <v>375 mg bis unter 450 mg</v>
          </cell>
          <cell r="F568">
            <v>1710.32</v>
          </cell>
        </row>
        <row r="569">
          <cell r="C569" t="str">
            <v>ZP50.05</v>
          </cell>
          <cell r="D569" t="str">
            <v>6-005.04</v>
          </cell>
          <cell r="E569" t="str">
            <v>450 mg bis unter 600 mg</v>
          </cell>
          <cell r="F569">
            <v>2137.9</v>
          </cell>
        </row>
        <row r="570">
          <cell r="C570" t="str">
            <v>ZP50.06</v>
          </cell>
          <cell r="D570" t="str">
            <v>6-005.05</v>
          </cell>
          <cell r="E570" t="str">
            <v>600 mg bis unter 750 mg</v>
          </cell>
          <cell r="F570">
            <v>2779.27</v>
          </cell>
        </row>
        <row r="571">
          <cell r="C571" t="str">
            <v>ZP50.07</v>
          </cell>
          <cell r="D571" t="str">
            <v>6-005.06</v>
          </cell>
          <cell r="E571" t="str">
            <v>750 mg bis unter 900 mg</v>
          </cell>
          <cell r="F571">
            <v>3420.64</v>
          </cell>
        </row>
        <row r="572">
          <cell r="C572" t="str">
            <v>ZP50.08</v>
          </cell>
          <cell r="D572" t="str">
            <v>6-005.07</v>
          </cell>
          <cell r="E572" t="str">
            <v>900 mg bis unter 1.200 mg</v>
          </cell>
          <cell r="F572">
            <v>4275.8</v>
          </cell>
        </row>
        <row r="573">
          <cell r="C573" t="str">
            <v>ZP50.09</v>
          </cell>
          <cell r="D573" t="str">
            <v>6-005.08</v>
          </cell>
          <cell r="E573" t="str">
            <v>1.200 mg bis unter 1.500 mg</v>
          </cell>
          <cell r="F573">
            <v>5558.54</v>
          </cell>
        </row>
        <row r="574">
          <cell r="C574" t="str">
            <v>ZP50.10</v>
          </cell>
          <cell r="D574" t="str">
            <v>6-005.09</v>
          </cell>
          <cell r="E574" t="str">
            <v>1.500 mg bis unter 1.800 mg</v>
          </cell>
          <cell r="F574">
            <v>6841.28</v>
          </cell>
        </row>
        <row r="575">
          <cell r="C575" t="str">
            <v>ZP50.11</v>
          </cell>
          <cell r="D575" t="str">
            <v>6-005.0a</v>
          </cell>
          <cell r="E575" t="str">
            <v>1.800 mg bis unter 2.100 mg</v>
          </cell>
          <cell r="F575">
            <v>8124.02</v>
          </cell>
        </row>
        <row r="576">
          <cell r="C576" t="str">
            <v>ZP50.12</v>
          </cell>
          <cell r="D576" t="str">
            <v>6-005.0b</v>
          </cell>
          <cell r="E576" t="str">
            <v>2.100 mg bis unter 2.400 mg</v>
          </cell>
          <cell r="F576">
            <v>9406.76</v>
          </cell>
        </row>
        <row r="577">
          <cell r="C577" t="str">
            <v>ZP50.13</v>
          </cell>
          <cell r="D577" t="str">
            <v>6-005.0c</v>
          </cell>
          <cell r="E577" t="str">
            <v>2.400 mg bis unter 2.700 mg</v>
          </cell>
          <cell r="F577">
            <v>10689.5</v>
          </cell>
        </row>
        <row r="578">
          <cell r="C578" t="str">
            <v>ZP50.14</v>
          </cell>
          <cell r="D578" t="str">
            <v>6-005.0d</v>
          </cell>
          <cell r="E578" t="str">
            <v>2.700 mg bis unter 3.000 mg</v>
          </cell>
          <cell r="F578">
            <v>11972.24</v>
          </cell>
        </row>
        <row r="579">
          <cell r="C579" t="str">
            <v>ZP50.15</v>
          </cell>
          <cell r="D579" t="str">
            <v>6-005.0e</v>
          </cell>
          <cell r="E579" t="str">
            <v>3.000 mg oder mehr</v>
          </cell>
          <cell r="F579">
            <v>13254.98</v>
          </cell>
        </row>
        <row r="580">
          <cell r="C580">
            <v>0</v>
          </cell>
          <cell r="D580">
            <v>0</v>
          </cell>
          <cell r="E580" t="str">
            <v>Applikation von Medikamenten, Liste 4: Micafungin, parenteral</v>
          </cell>
          <cell r="F580">
            <v>0</v>
          </cell>
        </row>
        <row r="581">
          <cell r="C581" t="str">
            <v>ZP51.01</v>
          </cell>
          <cell r="D581" t="str">
            <v>6-004.50</v>
          </cell>
          <cell r="E581" t="str">
            <v>75 mg bis unter 150 mg4)</v>
          </cell>
          <cell r="F581">
            <v>302.42</v>
          </cell>
        </row>
        <row r="582">
          <cell r="C582" t="str">
            <v>ZP51.02</v>
          </cell>
          <cell r="D582" t="str">
            <v>6-004.51</v>
          </cell>
          <cell r="E582" t="str">
            <v>150 mg bis unter 250 mg</v>
          </cell>
          <cell r="F582">
            <v>554.44000000000005</v>
          </cell>
        </row>
        <row r="583">
          <cell r="C583" t="str">
            <v>ZP51.03</v>
          </cell>
          <cell r="D583" t="str">
            <v>6-004.52</v>
          </cell>
          <cell r="E583" t="str">
            <v>250 mg bis unter 350 mg</v>
          </cell>
          <cell r="F583">
            <v>856.86</v>
          </cell>
        </row>
        <row r="584">
          <cell r="C584" t="str">
            <v>ZP51.04</v>
          </cell>
          <cell r="D584" t="str">
            <v>6-004.53</v>
          </cell>
          <cell r="E584" t="str">
            <v>350 mg bis unter 450 mg</v>
          </cell>
          <cell r="F584">
            <v>1159.28</v>
          </cell>
        </row>
        <row r="585">
          <cell r="C585" t="str">
            <v>ZP51.05</v>
          </cell>
          <cell r="D585" t="str">
            <v>6-004.54</v>
          </cell>
          <cell r="E585" t="str">
            <v>450 mg bis unter 550 mg</v>
          </cell>
          <cell r="F585">
            <v>1461.7</v>
          </cell>
        </row>
        <row r="586">
          <cell r="C586" t="str">
            <v>ZP51.06</v>
          </cell>
          <cell r="D586" t="str">
            <v>6-004.55</v>
          </cell>
          <cell r="E586" t="str">
            <v>550 mg bis unter 650 mg</v>
          </cell>
          <cell r="F586">
            <v>1764.12</v>
          </cell>
        </row>
        <row r="587">
          <cell r="C587" t="str">
            <v>ZP51.07</v>
          </cell>
          <cell r="D587" t="str">
            <v>6-004.56</v>
          </cell>
          <cell r="E587" t="str">
            <v>650 mg bis unter 750 mg</v>
          </cell>
          <cell r="F587">
            <v>2066.54</v>
          </cell>
        </row>
        <row r="588">
          <cell r="C588" t="str">
            <v>ZP51.08</v>
          </cell>
          <cell r="D588" t="str">
            <v>6-004.57</v>
          </cell>
          <cell r="E588" t="str">
            <v>750 mg bis unter 850 mg</v>
          </cell>
          <cell r="F588">
            <v>2368.96</v>
          </cell>
        </row>
        <row r="589">
          <cell r="C589" t="str">
            <v>ZP51.09</v>
          </cell>
          <cell r="D589" t="str">
            <v>6-004.58</v>
          </cell>
          <cell r="E589" t="str">
            <v>850 mg bis unter 950 mg</v>
          </cell>
          <cell r="F589">
            <v>2671.38</v>
          </cell>
        </row>
        <row r="590">
          <cell r="C590" t="str">
            <v>ZP51.10</v>
          </cell>
          <cell r="D590" t="str">
            <v>6-004.59</v>
          </cell>
          <cell r="E590" t="str">
            <v>950 mg bis unter 1.150 mg</v>
          </cell>
          <cell r="F590">
            <v>3074.6</v>
          </cell>
        </row>
        <row r="591">
          <cell r="C591" t="str">
            <v>ZP51.11</v>
          </cell>
          <cell r="D591" t="str">
            <v>6-004.5a</v>
          </cell>
          <cell r="E591" t="str">
            <v>1.150 mg bis unter 1.350 mg</v>
          </cell>
          <cell r="F591">
            <v>3679.44</v>
          </cell>
        </row>
        <row r="592">
          <cell r="C592" t="str">
            <v>ZP51.12</v>
          </cell>
          <cell r="D592" t="str">
            <v>6-004.5b</v>
          </cell>
          <cell r="E592" t="str">
            <v>1.350 mg bis unter 1.550 mg</v>
          </cell>
          <cell r="F592">
            <v>4284.28</v>
          </cell>
        </row>
        <row r="593">
          <cell r="C593" t="str">
            <v>ZP51.13</v>
          </cell>
          <cell r="D593" t="str">
            <v>6-004.5c</v>
          </cell>
          <cell r="E593" t="str">
            <v>1.550 mg bis unter 1.950 mg</v>
          </cell>
          <cell r="F593">
            <v>5090.74</v>
          </cell>
        </row>
        <row r="594">
          <cell r="C594" t="str">
            <v>ZP51.14</v>
          </cell>
          <cell r="D594" t="str">
            <v>6-004.5d</v>
          </cell>
          <cell r="E594" t="str">
            <v>1.950 mg bis unter 2.350 mg</v>
          </cell>
          <cell r="F594">
            <v>6300.42</v>
          </cell>
        </row>
        <row r="595">
          <cell r="C595" t="str">
            <v>ZP51.15</v>
          </cell>
          <cell r="D595" t="str">
            <v>6-004.5e</v>
          </cell>
          <cell r="E595" t="str">
            <v>2.350 mg bis unter 2.750 mg</v>
          </cell>
          <cell r="F595">
            <v>7510.1</v>
          </cell>
        </row>
        <row r="596">
          <cell r="C596" t="str">
            <v>ZP51.16</v>
          </cell>
          <cell r="D596" t="str">
            <v>6-004.5f</v>
          </cell>
          <cell r="E596" t="str">
            <v>2.750 mg bis unter 3.150 mg</v>
          </cell>
          <cell r="F596">
            <v>8719.7800000000007</v>
          </cell>
        </row>
        <row r="597">
          <cell r="C597" t="str">
            <v>ZP51.17</v>
          </cell>
          <cell r="D597" t="str">
            <v>6-004.5g</v>
          </cell>
          <cell r="E597" t="str">
            <v>3.150 mg bis unter 3.950 mg</v>
          </cell>
          <cell r="F597">
            <v>10332.68</v>
          </cell>
        </row>
        <row r="598">
          <cell r="C598" t="str">
            <v>ZP51.18</v>
          </cell>
          <cell r="D598" t="str">
            <v>6-004.5h</v>
          </cell>
          <cell r="E598" t="str">
            <v>3.950 mg bis unter 4.750 mg</v>
          </cell>
          <cell r="F598">
            <v>12752.04</v>
          </cell>
        </row>
        <row r="599">
          <cell r="C599" t="str">
            <v>ZP51.19</v>
          </cell>
          <cell r="D599" t="str">
            <v>6-004.5j</v>
          </cell>
          <cell r="E599" t="str">
            <v>4.750 mg bis unter 5.550 mg</v>
          </cell>
          <cell r="F599">
            <v>15171.4</v>
          </cell>
        </row>
        <row r="600">
          <cell r="C600" t="str">
            <v>ZP51.20</v>
          </cell>
          <cell r="D600" t="str">
            <v>6-004.5k</v>
          </cell>
          <cell r="E600" t="str">
            <v>5.550 mg bis unter 6.350 mg</v>
          </cell>
          <cell r="F600">
            <v>17590.759999999998</v>
          </cell>
        </row>
        <row r="601">
          <cell r="C601" t="str">
            <v>ZP51.21</v>
          </cell>
          <cell r="D601" t="str">
            <v>6-004.5m</v>
          </cell>
          <cell r="E601" t="str">
            <v>6.350 mg bis unter 7.950 mg</v>
          </cell>
          <cell r="F601">
            <v>20816.580000000002</v>
          </cell>
        </row>
        <row r="602">
          <cell r="C602" t="str">
            <v>ZP51.22</v>
          </cell>
          <cell r="D602" t="str">
            <v>6-004.5n</v>
          </cell>
          <cell r="E602" t="str">
            <v>7.950 mg bis unter 9.550 mg</v>
          </cell>
          <cell r="F602">
            <v>25655.3</v>
          </cell>
        </row>
        <row r="603">
          <cell r="C603" t="str">
            <v>ZP51.23</v>
          </cell>
          <cell r="D603" t="str">
            <v>6-004.5p</v>
          </cell>
          <cell r="E603" t="str">
            <v>9.550 mg bis unter 11.150 mg</v>
          </cell>
          <cell r="F603">
            <v>30494.02</v>
          </cell>
        </row>
        <row r="604">
          <cell r="C604" t="str">
            <v>ZP51.24</v>
          </cell>
          <cell r="D604" t="str">
            <v>6-004.5q</v>
          </cell>
          <cell r="E604" t="str">
            <v>11.150 mg bis unter 12.750 mg</v>
          </cell>
          <cell r="F604">
            <v>35332.74</v>
          </cell>
        </row>
        <row r="605">
          <cell r="C605" t="str">
            <v>ZP51.25</v>
          </cell>
          <cell r="D605" t="str">
            <v>6-004.5r</v>
          </cell>
          <cell r="E605" t="str">
            <v>12.750 mg bis unter 14.350 mg</v>
          </cell>
          <cell r="F605">
            <v>40171.46</v>
          </cell>
        </row>
        <row r="606">
          <cell r="C606" t="str">
            <v>ZP51.26</v>
          </cell>
          <cell r="D606" t="str">
            <v>6-004.5s</v>
          </cell>
          <cell r="E606" t="str">
            <v>14.350 mg bis unter 15.950 mg</v>
          </cell>
          <cell r="F606">
            <v>45010.18</v>
          </cell>
        </row>
        <row r="607">
          <cell r="C607" t="str">
            <v>ZP51.27</v>
          </cell>
          <cell r="D607" t="str">
            <v>6-004.5t</v>
          </cell>
          <cell r="E607" t="str">
            <v>15.950 mg bis unter 17.550 mg</v>
          </cell>
          <cell r="F607">
            <v>49848.9</v>
          </cell>
        </row>
        <row r="608">
          <cell r="C608" t="str">
            <v>ZP51.28</v>
          </cell>
          <cell r="D608" t="str">
            <v>6-004.5u</v>
          </cell>
          <cell r="E608" t="str">
            <v>17.550 mg oder mehr</v>
          </cell>
          <cell r="F608">
            <v>54687.62</v>
          </cell>
        </row>
        <row r="609">
          <cell r="C609">
            <v>0</v>
          </cell>
          <cell r="D609">
            <v>0</v>
          </cell>
          <cell r="E609" t="str">
            <v>Applikation von Medikamenten, Liste 2: Topotecan, parenteral</v>
          </cell>
          <cell r="F609">
            <v>0</v>
          </cell>
        </row>
        <row r="610">
          <cell r="C610" t="str">
            <v>ZP53.01</v>
          </cell>
          <cell r="D610" t="str">
            <v>6-002.4c</v>
          </cell>
          <cell r="E610" t="str">
            <v>30,0 mg bis unter 40,0 mg</v>
          </cell>
          <cell r="F610">
            <v>80.7</v>
          </cell>
        </row>
        <row r="611">
          <cell r="C611" t="str">
            <v>ZP53.02</v>
          </cell>
          <cell r="D611" t="str">
            <v>6-002.4d</v>
          </cell>
          <cell r="E611" t="str">
            <v>40,0 mg bis unter 50,0 mg</v>
          </cell>
          <cell r="F611">
            <v>104.91</v>
          </cell>
        </row>
        <row r="612">
          <cell r="C612" t="str">
            <v>ZP53.03</v>
          </cell>
          <cell r="D612" t="str">
            <v>6-002.4e</v>
          </cell>
          <cell r="E612" t="str">
            <v>50,0 mg bis unter 60,0 mg</v>
          </cell>
          <cell r="F612">
            <v>129.11000000000001</v>
          </cell>
        </row>
        <row r="613">
          <cell r="C613" t="str">
            <v>ZP53.04</v>
          </cell>
          <cell r="D613" t="str">
            <v>6-002.4f</v>
          </cell>
          <cell r="E613" t="str">
            <v>60,0 mg bis unter 70,0 mg</v>
          </cell>
          <cell r="F613">
            <v>153.32</v>
          </cell>
        </row>
        <row r="614">
          <cell r="C614" t="str">
            <v>ZP53.05</v>
          </cell>
          <cell r="D614" t="str">
            <v>6-002.4g</v>
          </cell>
          <cell r="E614" t="str">
            <v>70,0 mg oder mehr</v>
          </cell>
          <cell r="F614">
            <v>177.53</v>
          </cell>
        </row>
        <row r="615">
          <cell r="C615">
            <v>0</v>
          </cell>
          <cell r="D615">
            <v>0</v>
          </cell>
          <cell r="E615" t="str">
            <v>Applikation von Medikamenten, Liste 5: Vinflunin, parenteral</v>
          </cell>
          <cell r="F615">
            <v>0</v>
          </cell>
        </row>
        <row r="616">
          <cell r="C616" t="str">
            <v>ZP54.01</v>
          </cell>
          <cell r="D616" t="str">
            <v>6-005.b0</v>
          </cell>
          <cell r="E616" t="str">
            <v>100 mg bis unter 200 mg</v>
          </cell>
          <cell r="F616">
            <v>756.08</v>
          </cell>
        </row>
        <row r="617">
          <cell r="C617" t="str">
            <v>ZP54.02</v>
          </cell>
          <cell r="D617" t="str">
            <v>6-005.b1</v>
          </cell>
          <cell r="E617" t="str">
            <v>200 mg bis unter 300 mg</v>
          </cell>
          <cell r="F617">
            <v>1323.14</v>
          </cell>
        </row>
        <row r="618">
          <cell r="C618" t="str">
            <v>ZP54.03</v>
          </cell>
          <cell r="D618" t="str">
            <v>6-005.b2</v>
          </cell>
          <cell r="E618" t="str">
            <v>300 mg bis unter 400 mg</v>
          </cell>
          <cell r="F618">
            <v>1890.2</v>
          </cell>
        </row>
        <row r="619">
          <cell r="C619" t="str">
            <v>ZP54.04</v>
          </cell>
          <cell r="D619" t="str">
            <v>6-005.b3</v>
          </cell>
          <cell r="E619" t="str">
            <v>400 mg bis unter 500 mg</v>
          </cell>
          <cell r="F619">
            <v>2457.2600000000002</v>
          </cell>
        </row>
        <row r="620">
          <cell r="C620" t="str">
            <v>ZP54.05</v>
          </cell>
          <cell r="D620" t="str">
            <v>6-005.b4</v>
          </cell>
          <cell r="E620" t="str">
            <v>500 mg bis unter 600 mg</v>
          </cell>
          <cell r="F620">
            <v>3024.32</v>
          </cell>
        </row>
        <row r="621">
          <cell r="C621" t="str">
            <v>ZP54.06</v>
          </cell>
          <cell r="D621" t="str">
            <v>6-005.b5</v>
          </cell>
          <cell r="E621" t="str">
            <v>600 mg bis unter 700 mg</v>
          </cell>
          <cell r="F621">
            <v>3547.36</v>
          </cell>
        </row>
        <row r="622">
          <cell r="C622" t="str">
            <v>ZP54.07</v>
          </cell>
          <cell r="D622" t="str">
            <v>6-005.b6</v>
          </cell>
          <cell r="E622" t="str">
            <v>700 mg bis unter 800 mg</v>
          </cell>
          <cell r="F622">
            <v>4158.4399999999996</v>
          </cell>
        </row>
        <row r="623">
          <cell r="C623" t="str">
            <v>ZP54.08</v>
          </cell>
          <cell r="D623" t="str">
            <v>6-005.b7</v>
          </cell>
          <cell r="E623" t="str">
            <v>800 mg bis unter 900 mg</v>
          </cell>
          <cell r="F623">
            <v>4725.5</v>
          </cell>
        </row>
        <row r="624">
          <cell r="C624" t="str">
            <v>ZP54.09</v>
          </cell>
          <cell r="D624" t="str">
            <v>6-005.b8</v>
          </cell>
          <cell r="E624" t="str">
            <v>900 mg bis unter 1.000 mg</v>
          </cell>
          <cell r="F624">
            <v>5292.56</v>
          </cell>
        </row>
        <row r="625">
          <cell r="C625" t="str">
            <v>ZP54.10</v>
          </cell>
          <cell r="D625" t="str">
            <v>6-005.b9</v>
          </cell>
          <cell r="E625" t="str">
            <v>1.000 mg bis unter 1.200 mg</v>
          </cell>
          <cell r="F625">
            <v>6048.64</v>
          </cell>
        </row>
        <row r="626">
          <cell r="C626" t="str">
            <v>ZP54.11</v>
          </cell>
          <cell r="D626" t="str">
            <v>6-005.ba</v>
          </cell>
          <cell r="E626" t="str">
            <v>1.200 mg bis unter 1.400 mg</v>
          </cell>
          <cell r="F626">
            <v>7182.76</v>
          </cell>
        </row>
        <row r="627">
          <cell r="C627" t="str">
            <v>ZP54.12</v>
          </cell>
          <cell r="D627" t="str">
            <v>6-005.bb</v>
          </cell>
          <cell r="E627" t="str">
            <v>1.400 mg bis unter 1.600 mg</v>
          </cell>
          <cell r="F627">
            <v>8316.8799999999992</v>
          </cell>
        </row>
        <row r="628">
          <cell r="C628" t="str">
            <v>ZP54.13</v>
          </cell>
          <cell r="D628" t="str">
            <v>6-005.bc</v>
          </cell>
          <cell r="E628" t="str">
            <v>1.600 mg bis unter 1.800 mg</v>
          </cell>
          <cell r="F628">
            <v>9451</v>
          </cell>
        </row>
        <row r="629">
          <cell r="C629" t="str">
            <v>ZP54.14</v>
          </cell>
          <cell r="D629" t="str">
            <v>6-005.bd</v>
          </cell>
          <cell r="E629" t="str">
            <v>1.800 mg bis unter 2.000 mg</v>
          </cell>
          <cell r="F629">
            <v>10585.12</v>
          </cell>
        </row>
        <row r="630">
          <cell r="C630" t="str">
            <v>ZP54.15</v>
          </cell>
          <cell r="D630" t="str">
            <v>6-005.be</v>
          </cell>
          <cell r="E630" t="str">
            <v>2.000 mg bis unter 2.200 mg</v>
          </cell>
          <cell r="F630">
            <v>11719.24</v>
          </cell>
        </row>
        <row r="631">
          <cell r="C631" t="str">
            <v>ZP54.16</v>
          </cell>
          <cell r="D631" t="str">
            <v>6-005.bf</v>
          </cell>
          <cell r="E631" t="str">
            <v>2.200 mg bis unter 2.400 mg</v>
          </cell>
          <cell r="F631">
            <v>12853.36</v>
          </cell>
        </row>
        <row r="632">
          <cell r="C632" t="str">
            <v>ZP54.17</v>
          </cell>
          <cell r="D632" t="str">
            <v>6-005.bg</v>
          </cell>
          <cell r="E632" t="str">
            <v>2.400 mg bis unter 2.600 mg</v>
          </cell>
          <cell r="F632">
            <v>13987.48</v>
          </cell>
        </row>
        <row r="633">
          <cell r="C633" t="str">
            <v>ZP54.18</v>
          </cell>
          <cell r="D633" t="str">
            <v>6-005.bh</v>
          </cell>
          <cell r="E633" t="str">
            <v>2.600 mg bis unter 2.800 mg</v>
          </cell>
          <cell r="F633">
            <v>15121.6</v>
          </cell>
        </row>
        <row r="634">
          <cell r="C634" t="str">
            <v>ZP54.19</v>
          </cell>
          <cell r="D634" t="str">
            <v>6-005.bj</v>
          </cell>
          <cell r="E634" t="str">
            <v>2.800 mg oder mehr</v>
          </cell>
          <cell r="F634">
            <v>16255.72</v>
          </cell>
        </row>
        <row r="635">
          <cell r="C635">
            <v>0</v>
          </cell>
          <cell r="D635">
            <v>0</v>
          </cell>
          <cell r="E635" t="str">
            <v>Applikation von Medikamenten, Liste 3: Clofarabin, parenteral</v>
          </cell>
          <cell r="F635">
            <v>0</v>
          </cell>
        </row>
        <row r="636">
          <cell r="C636" t="str">
            <v>ZP55.01</v>
          </cell>
          <cell r="D636" t="str">
            <v>6-003.j0</v>
          </cell>
          <cell r="E636" t="str">
            <v>10 mg bis unter 20 mg2)</v>
          </cell>
          <cell r="F636">
            <v>1312.17</v>
          </cell>
        </row>
        <row r="637">
          <cell r="C637" t="str">
            <v>ZP55.02</v>
          </cell>
          <cell r="D637" t="str">
            <v>6-003.j1</v>
          </cell>
          <cell r="E637" t="str">
            <v>20 mg bis unter 30 mg</v>
          </cell>
          <cell r="F637">
            <v>2296.29</v>
          </cell>
        </row>
        <row r="638">
          <cell r="C638" t="str">
            <v>ZP55.03</v>
          </cell>
          <cell r="D638" t="str">
            <v>6-003.j2</v>
          </cell>
          <cell r="E638" t="str">
            <v>30 mg bis unter 40 mg</v>
          </cell>
          <cell r="F638">
            <v>3280.42</v>
          </cell>
        </row>
        <row r="639">
          <cell r="C639" t="str">
            <v>ZP55.04</v>
          </cell>
          <cell r="D639" t="str">
            <v>6-003.j3</v>
          </cell>
          <cell r="E639" t="str">
            <v>40 mg bis unter 50 mg</v>
          </cell>
          <cell r="F639">
            <v>4264.55</v>
          </cell>
        </row>
        <row r="640">
          <cell r="C640" t="str">
            <v>ZP55.05</v>
          </cell>
          <cell r="D640" t="str">
            <v>6-003.j4</v>
          </cell>
          <cell r="E640" t="str">
            <v>50 mg bis unter 60 mg</v>
          </cell>
          <cell r="F640">
            <v>5248.67</v>
          </cell>
        </row>
        <row r="641">
          <cell r="C641" t="str">
            <v>ZP55.06</v>
          </cell>
          <cell r="D641" t="str">
            <v>6-003.j5</v>
          </cell>
          <cell r="E641" t="str">
            <v>60 mg bis unter 70 mg</v>
          </cell>
          <cell r="F641">
            <v>6232.8</v>
          </cell>
        </row>
        <row r="642">
          <cell r="C642" t="str">
            <v>ZP55.07</v>
          </cell>
          <cell r="D642" t="str">
            <v>6-003.j6</v>
          </cell>
          <cell r="E642" t="str">
            <v>70 mg bis unter 80 mg</v>
          </cell>
          <cell r="F642">
            <v>7216.92</v>
          </cell>
        </row>
        <row r="643">
          <cell r="C643" t="str">
            <v>ZP55.08</v>
          </cell>
          <cell r="D643" t="str">
            <v>6-003.j7</v>
          </cell>
          <cell r="E643" t="str">
            <v>80 mg bis unter 100 mg</v>
          </cell>
          <cell r="F643">
            <v>8529.09</v>
          </cell>
        </row>
        <row r="644">
          <cell r="C644" t="str">
            <v>ZP55.09</v>
          </cell>
          <cell r="D644" t="str">
            <v>6-003.j8</v>
          </cell>
          <cell r="E644" t="str">
            <v>100 mg bis unter 120 mg</v>
          </cell>
          <cell r="F644">
            <v>10497.34</v>
          </cell>
        </row>
        <row r="645">
          <cell r="C645" t="str">
            <v>ZP55.10</v>
          </cell>
          <cell r="D645" t="str">
            <v>6-003.j9</v>
          </cell>
          <cell r="E645" t="str">
            <v>120 mg bis unter 140 mg</v>
          </cell>
          <cell r="F645">
            <v>12465.6</v>
          </cell>
        </row>
        <row r="646">
          <cell r="C646" t="str">
            <v>ZP55.11</v>
          </cell>
          <cell r="D646" t="str">
            <v>6-003.ja</v>
          </cell>
          <cell r="E646" t="str">
            <v>140 mg bis unter 160 mg</v>
          </cell>
          <cell r="F646">
            <v>14433.85</v>
          </cell>
        </row>
        <row r="647">
          <cell r="C647" t="str">
            <v>ZP55.12</v>
          </cell>
          <cell r="D647" t="str">
            <v>6-003.jb</v>
          </cell>
          <cell r="E647" t="str">
            <v>160 mg bis unter 180 mg</v>
          </cell>
          <cell r="F647">
            <v>16402.099999999999</v>
          </cell>
        </row>
        <row r="648">
          <cell r="C648" t="str">
            <v>ZP55.13</v>
          </cell>
          <cell r="D648" t="str">
            <v>6-003.jc</v>
          </cell>
          <cell r="E648" t="str">
            <v>180 mg bis unter 200 mg</v>
          </cell>
          <cell r="F648">
            <v>18370.349999999999</v>
          </cell>
        </row>
        <row r="649">
          <cell r="C649" t="str">
            <v>ZP55.14</v>
          </cell>
          <cell r="D649" t="str">
            <v>6-003.jd</v>
          </cell>
          <cell r="E649" t="str">
            <v>200 mg bis unter 220 mg</v>
          </cell>
          <cell r="F649">
            <v>20338.599999999999</v>
          </cell>
        </row>
        <row r="650">
          <cell r="C650" t="str">
            <v>ZP55.15</v>
          </cell>
          <cell r="D650" t="str">
            <v>6-003.je</v>
          </cell>
          <cell r="E650" t="str">
            <v>220 mg bis unter 240 mg</v>
          </cell>
          <cell r="F650">
            <v>22306.86</v>
          </cell>
        </row>
        <row r="651">
          <cell r="C651" t="str">
            <v>ZP55.16</v>
          </cell>
          <cell r="D651" t="str">
            <v>6-003.jf</v>
          </cell>
          <cell r="E651" t="str">
            <v>240 mg bis unter 260 mg</v>
          </cell>
          <cell r="F651">
            <v>24275.11</v>
          </cell>
        </row>
        <row r="652">
          <cell r="C652" t="str">
            <v>ZP55.17</v>
          </cell>
          <cell r="D652" t="str">
            <v>6-003.jg</v>
          </cell>
          <cell r="E652" t="str">
            <v>260 mg bis unter 280 mg</v>
          </cell>
          <cell r="F652">
            <v>26243.360000000001</v>
          </cell>
        </row>
        <row r="653">
          <cell r="C653" t="str">
            <v>ZP55.18</v>
          </cell>
          <cell r="D653" t="str">
            <v>6-003.jh</v>
          </cell>
          <cell r="E653" t="str">
            <v>280 mg bis unter 320 mg</v>
          </cell>
          <cell r="F653">
            <v>28867.7</v>
          </cell>
        </row>
        <row r="654">
          <cell r="C654" t="str">
            <v>ZP55.19</v>
          </cell>
          <cell r="D654" t="str">
            <v>6-003.jj</v>
          </cell>
          <cell r="E654" t="str">
            <v>320 mg bis unter 360 mg</v>
          </cell>
          <cell r="F654">
            <v>32804.199999999997</v>
          </cell>
        </row>
        <row r="655">
          <cell r="C655" t="str">
            <v>ZP55.20</v>
          </cell>
          <cell r="D655" t="str">
            <v>6-003.jk</v>
          </cell>
          <cell r="E655" t="str">
            <v>360 mg bis unter 440 mg</v>
          </cell>
          <cell r="F655">
            <v>38052.870000000003</v>
          </cell>
        </row>
        <row r="656">
          <cell r="C656" t="str">
            <v>ZP55.21</v>
          </cell>
          <cell r="D656" t="str">
            <v>6-003.jm</v>
          </cell>
          <cell r="E656" t="str">
            <v>440 mg bis unter 520 mg</v>
          </cell>
          <cell r="F656">
            <v>45925.88</v>
          </cell>
        </row>
        <row r="657">
          <cell r="C657" t="str">
            <v>ZP55.22</v>
          </cell>
          <cell r="D657" t="str">
            <v>6-003.jn</v>
          </cell>
          <cell r="E657" t="str">
            <v>520 mg bis unter 600 mg</v>
          </cell>
          <cell r="F657">
            <v>53798.89</v>
          </cell>
        </row>
        <row r="658">
          <cell r="C658" t="str">
            <v>ZP55.23</v>
          </cell>
          <cell r="D658" t="str">
            <v>6-003.jp</v>
          </cell>
          <cell r="E658" t="str">
            <v>600 mg bis unter 760 mg</v>
          </cell>
          <cell r="F658">
            <v>64296.23</v>
          </cell>
        </row>
        <row r="659">
          <cell r="C659" t="str">
            <v>ZP55.24</v>
          </cell>
          <cell r="D659" t="str">
            <v>6-003.jq</v>
          </cell>
          <cell r="E659" t="str">
            <v>760 mg bis unter 920 mg</v>
          </cell>
          <cell r="F659">
            <v>80042.25</v>
          </cell>
        </row>
        <row r="660">
          <cell r="C660" t="str">
            <v>ZP55.25</v>
          </cell>
          <cell r="D660" t="str">
            <v>6-003.jr</v>
          </cell>
          <cell r="E660" t="str">
            <v>920 mg bis unter 1.080 mg</v>
          </cell>
          <cell r="F660">
            <v>95788.26</v>
          </cell>
        </row>
        <row r="661">
          <cell r="C661" t="str">
            <v>ZP55.26</v>
          </cell>
          <cell r="D661" t="str">
            <v>6-003.js</v>
          </cell>
          <cell r="E661" t="str">
            <v>1.080 mg bis unter 1.320 mg</v>
          </cell>
          <cell r="F661">
            <v>114158.62</v>
          </cell>
        </row>
        <row r="662">
          <cell r="C662" t="str">
            <v>ZP55.27</v>
          </cell>
          <cell r="D662" t="str">
            <v>6-003.jt</v>
          </cell>
          <cell r="E662" t="str">
            <v>1.320 mg bis unter 1.560 mg</v>
          </cell>
          <cell r="F662">
            <v>137777.64000000001</v>
          </cell>
        </row>
        <row r="663">
          <cell r="C663" t="str">
            <v>ZP55.28</v>
          </cell>
          <cell r="D663" t="str">
            <v>6-003.ju</v>
          </cell>
          <cell r="E663" t="str">
            <v>1.560 mg bis unter 1.800 mg</v>
          </cell>
          <cell r="F663">
            <v>161396.66</v>
          </cell>
        </row>
        <row r="664">
          <cell r="C664" t="str">
            <v>ZP55.29</v>
          </cell>
          <cell r="D664" t="str">
            <v>6-003.jv</v>
          </cell>
          <cell r="E664" t="str">
            <v>1.800 mg oder mehr</v>
          </cell>
          <cell r="F664">
            <v>185015.69</v>
          </cell>
        </row>
        <row r="665">
          <cell r="C665">
            <v>0</v>
          </cell>
          <cell r="D665">
            <v>0</v>
          </cell>
          <cell r="E665" t="str">
            <v>Applikation von Medikamenten, Liste 5: Plerixafor, parenteral</v>
          </cell>
          <cell r="F665">
            <v>0</v>
          </cell>
        </row>
        <row r="666">
          <cell r="C666" t="str">
            <v>ZP56.01</v>
          </cell>
          <cell r="D666" t="str">
            <v>6-005.e0</v>
          </cell>
          <cell r="E666" t="str">
            <v>2,5 mg bis unter 5,0 mg</v>
          </cell>
          <cell r="F666">
            <v>959.54</v>
          </cell>
        </row>
        <row r="667">
          <cell r="C667" t="str">
            <v>ZP56.02</v>
          </cell>
          <cell r="D667" t="str">
            <v>6-005.e1</v>
          </cell>
          <cell r="E667" t="str">
            <v>5,0 mg bis unter 10,0 mg</v>
          </cell>
          <cell r="F667">
            <v>1919.08</v>
          </cell>
        </row>
        <row r="668">
          <cell r="C668" t="str">
            <v>ZP56.03</v>
          </cell>
          <cell r="D668" t="str">
            <v>6-005.e2</v>
          </cell>
          <cell r="E668" t="str">
            <v>10,0 mg bis unter 15,0 mg</v>
          </cell>
          <cell r="F668">
            <v>3358.39</v>
          </cell>
        </row>
        <row r="669">
          <cell r="C669" t="str">
            <v>ZP56.04</v>
          </cell>
          <cell r="D669" t="str">
            <v>6-005.e3</v>
          </cell>
          <cell r="E669" t="str">
            <v>15,0 mg bis unter 20,0 mg</v>
          </cell>
          <cell r="F669">
            <v>4797.7</v>
          </cell>
        </row>
        <row r="670">
          <cell r="C670" t="str">
            <v>ZP56.05</v>
          </cell>
          <cell r="D670" t="str">
            <v>6-005.e4</v>
          </cell>
          <cell r="E670" t="str">
            <v>20,0 mg bis unter 25,0 mg</v>
          </cell>
          <cell r="F670">
            <v>6237</v>
          </cell>
        </row>
        <row r="671">
          <cell r="C671" t="str">
            <v>ZP56.06</v>
          </cell>
          <cell r="D671" t="str">
            <v>6-005.e5</v>
          </cell>
          <cell r="E671" t="str">
            <v>25,0 mg bis unter 30,0 mg</v>
          </cell>
          <cell r="F671">
            <v>7676.31</v>
          </cell>
        </row>
        <row r="672">
          <cell r="C672" t="str">
            <v>ZP56.07</v>
          </cell>
          <cell r="D672" t="str">
            <v>6-005.e6</v>
          </cell>
          <cell r="E672" t="str">
            <v>30,0 mg bis unter 35,0 mg</v>
          </cell>
          <cell r="F672">
            <v>9115.6200000000008</v>
          </cell>
        </row>
        <row r="673">
          <cell r="C673" t="str">
            <v>ZP56.08</v>
          </cell>
          <cell r="D673" t="str">
            <v>6-005.e7</v>
          </cell>
          <cell r="E673" t="str">
            <v>35,0 mg bis unter 40,0 mg</v>
          </cell>
          <cell r="F673">
            <v>10554.93</v>
          </cell>
        </row>
        <row r="674">
          <cell r="C674" t="str">
            <v>ZP56.09</v>
          </cell>
          <cell r="D674" t="str">
            <v>6-005.e8</v>
          </cell>
          <cell r="E674" t="str">
            <v>40,0 mg bis unter 45,0 mg</v>
          </cell>
          <cell r="F674">
            <v>11770.66</v>
          </cell>
        </row>
        <row r="675">
          <cell r="C675" t="str">
            <v>ZP56.10</v>
          </cell>
          <cell r="D675" t="str">
            <v>6-005.e9</v>
          </cell>
          <cell r="E675" t="str">
            <v>45,0 mg bis unter 50,0 mg</v>
          </cell>
          <cell r="F675">
            <v>13433.55</v>
          </cell>
        </row>
        <row r="676">
          <cell r="C676" t="str">
            <v>ZP56.11</v>
          </cell>
          <cell r="D676" t="str">
            <v>6-005.ea</v>
          </cell>
          <cell r="E676" t="str">
            <v>50,0 mg bis unter 60,0 mg</v>
          </cell>
          <cell r="F676">
            <v>15352.62</v>
          </cell>
        </row>
        <row r="677">
          <cell r="C677" t="str">
            <v>ZP56.12</v>
          </cell>
          <cell r="D677" t="str">
            <v>6-005.eb</v>
          </cell>
          <cell r="E677" t="str">
            <v>60,0 mg bis unter 70,0 mg</v>
          </cell>
          <cell r="F677">
            <v>18231.240000000002</v>
          </cell>
        </row>
        <row r="678">
          <cell r="C678" t="str">
            <v>ZP56.13</v>
          </cell>
          <cell r="D678" t="str">
            <v>6-005.ec</v>
          </cell>
          <cell r="E678" t="str">
            <v>70,0 mg bis unter 80,0 mg</v>
          </cell>
          <cell r="F678">
            <v>21109.86</v>
          </cell>
        </row>
        <row r="679">
          <cell r="C679" t="str">
            <v>ZP56.14</v>
          </cell>
          <cell r="D679" t="str">
            <v>6-005.ed</v>
          </cell>
          <cell r="E679" t="str">
            <v>80,0 mg bis unter 100,0 mg</v>
          </cell>
          <cell r="F679">
            <v>24948.01</v>
          </cell>
        </row>
        <row r="680">
          <cell r="C680" t="str">
            <v>ZP56.15</v>
          </cell>
          <cell r="D680" t="str">
            <v>6-005.ee</v>
          </cell>
          <cell r="E680" t="str">
            <v>100,0 mg bis unter 120,0 mg</v>
          </cell>
          <cell r="F680">
            <v>30705.25</v>
          </cell>
        </row>
        <row r="681">
          <cell r="C681" t="str">
            <v>ZP56.16</v>
          </cell>
          <cell r="D681" t="str">
            <v>6-005.ef</v>
          </cell>
          <cell r="E681" t="str">
            <v>120,0 mg bis unter 140,0 mg</v>
          </cell>
          <cell r="F681">
            <v>36462.480000000003</v>
          </cell>
        </row>
        <row r="682">
          <cell r="C682" t="str">
            <v>ZP56.17</v>
          </cell>
          <cell r="D682" t="str">
            <v>6-005.eg</v>
          </cell>
          <cell r="E682" t="str">
            <v>140,0 mg bis unter 160,0 mg</v>
          </cell>
          <cell r="F682">
            <v>42219.72</v>
          </cell>
        </row>
        <row r="683">
          <cell r="C683" t="str">
            <v>ZP56.18</v>
          </cell>
          <cell r="D683" t="str">
            <v>6-005.eh</v>
          </cell>
          <cell r="E683" t="str">
            <v>160,0 mg bis unter 180,0 mg</v>
          </cell>
          <cell r="F683">
            <v>47976.95</v>
          </cell>
        </row>
        <row r="684">
          <cell r="C684" t="str">
            <v>ZP56.19</v>
          </cell>
          <cell r="D684" t="str">
            <v>6-005.ej</v>
          </cell>
          <cell r="E684" t="str">
            <v>180,0 mg bis unter 200,0 mg</v>
          </cell>
          <cell r="F684">
            <v>53734.18</v>
          </cell>
        </row>
        <row r="685">
          <cell r="C685" t="str">
            <v>ZP56.20</v>
          </cell>
          <cell r="D685" t="str">
            <v>6-005.ek</v>
          </cell>
          <cell r="E685" t="str">
            <v>200,0 mg bis unter 220,0 mg</v>
          </cell>
          <cell r="F685">
            <v>59491.42</v>
          </cell>
        </row>
        <row r="686">
          <cell r="C686" t="str">
            <v>ZP56.21</v>
          </cell>
          <cell r="D686" t="str">
            <v>6-005.em</v>
          </cell>
          <cell r="E686" t="str">
            <v>220,0 mg bis unter 240,0 mg</v>
          </cell>
          <cell r="F686">
            <v>65248.65</v>
          </cell>
        </row>
        <row r="687">
          <cell r="C687" t="str">
            <v>ZP56.22</v>
          </cell>
          <cell r="D687" t="str">
            <v>6-005.en</v>
          </cell>
          <cell r="E687" t="str">
            <v>240,0 mg oder mehr</v>
          </cell>
          <cell r="F687">
            <v>71005.89</v>
          </cell>
        </row>
        <row r="688">
          <cell r="C688">
            <v>0</v>
          </cell>
          <cell r="D688">
            <v>0</v>
          </cell>
          <cell r="E688" t="str">
            <v>Applikation von Medikamenten, Liste 5: Romiplostim, parenteral</v>
          </cell>
          <cell r="F688">
            <v>0</v>
          </cell>
        </row>
        <row r="689">
          <cell r="C689" t="str">
            <v>ZP57.01</v>
          </cell>
          <cell r="D689" t="str">
            <v>6-005.90</v>
          </cell>
          <cell r="E689" t="str">
            <v>100 µg bis unter 200 µg4)</v>
          </cell>
          <cell r="F689">
            <v>374.69</v>
          </cell>
        </row>
        <row r="690">
          <cell r="C690" t="str">
            <v>ZP57.02</v>
          </cell>
          <cell r="D690" t="str">
            <v>6-005.91</v>
          </cell>
          <cell r="E690" t="str">
            <v>200 µg bis unter 300 µg</v>
          </cell>
          <cell r="F690">
            <v>655.71</v>
          </cell>
        </row>
        <row r="691">
          <cell r="C691" t="str">
            <v>ZP57.03</v>
          </cell>
          <cell r="D691" t="str">
            <v>6-005.92</v>
          </cell>
          <cell r="E691" t="str">
            <v>300 µg bis unter 400 µg</v>
          </cell>
          <cell r="F691">
            <v>936.73</v>
          </cell>
        </row>
        <row r="692">
          <cell r="C692" t="str">
            <v>ZP57.04</v>
          </cell>
          <cell r="D692" t="str">
            <v>6-005.93</v>
          </cell>
          <cell r="E692" t="str">
            <v>400 µg bis unter 500 µg</v>
          </cell>
          <cell r="F692">
            <v>1217.75</v>
          </cell>
        </row>
        <row r="693">
          <cell r="C693" t="str">
            <v>ZP57.05</v>
          </cell>
          <cell r="D693" t="str">
            <v>6-005.94</v>
          </cell>
          <cell r="E693" t="str">
            <v>500 µg bis unter 600 µg</v>
          </cell>
          <cell r="F693">
            <v>1423.37</v>
          </cell>
        </row>
        <row r="694">
          <cell r="C694" t="str">
            <v>ZP57.06</v>
          </cell>
          <cell r="D694" t="str">
            <v>6-005.95</v>
          </cell>
          <cell r="E694" t="str">
            <v>600 µg bis unter 700 µg</v>
          </cell>
          <cell r="F694">
            <v>1779.79</v>
          </cell>
        </row>
        <row r="695">
          <cell r="C695" t="str">
            <v>ZP57.07</v>
          </cell>
          <cell r="D695" t="str">
            <v>6-005.96</v>
          </cell>
          <cell r="E695" t="str">
            <v>700 µg bis unter 800 µg</v>
          </cell>
          <cell r="F695">
            <v>2060.81</v>
          </cell>
        </row>
        <row r="696">
          <cell r="C696" t="str">
            <v>ZP57.08</v>
          </cell>
          <cell r="D696" t="str">
            <v>6-005.97</v>
          </cell>
          <cell r="E696" t="str">
            <v>800 µg bis unter 900 µg</v>
          </cell>
          <cell r="F696">
            <v>2341.83</v>
          </cell>
        </row>
        <row r="697">
          <cell r="C697" t="str">
            <v>ZP57.09</v>
          </cell>
          <cell r="D697" t="str">
            <v>6-005.98</v>
          </cell>
          <cell r="E697" t="str">
            <v>900 µg bis unter 1.000 µg</v>
          </cell>
          <cell r="F697">
            <v>2622.85</v>
          </cell>
        </row>
        <row r="698">
          <cell r="C698" t="str">
            <v>ZP57.10</v>
          </cell>
          <cell r="D698" t="str">
            <v>6-005.99</v>
          </cell>
          <cell r="E698" t="str">
            <v>1.000 µg bis unter 1.200 µg</v>
          </cell>
          <cell r="F698">
            <v>2997.55</v>
          </cell>
        </row>
        <row r="699">
          <cell r="C699" t="str">
            <v>ZP57.11</v>
          </cell>
          <cell r="D699" t="str">
            <v>6-005.9a</v>
          </cell>
          <cell r="E699" t="str">
            <v>1.200 µg bis unter 1.400 µg</v>
          </cell>
          <cell r="F699">
            <v>3559.59</v>
          </cell>
        </row>
        <row r="700">
          <cell r="C700" t="str">
            <v>ZP57.12</v>
          </cell>
          <cell r="D700" t="str">
            <v>6-005.9b</v>
          </cell>
          <cell r="E700" t="str">
            <v>1.400 µg bis unter 1.600 µg</v>
          </cell>
          <cell r="F700">
            <v>4121.63</v>
          </cell>
        </row>
        <row r="701">
          <cell r="C701" t="str">
            <v>ZP57.13</v>
          </cell>
          <cell r="D701" t="str">
            <v>6-005.9c</v>
          </cell>
          <cell r="E701" t="str">
            <v>1.600 µg bis unter 1.800 µg</v>
          </cell>
          <cell r="F701">
            <v>4683.67</v>
          </cell>
        </row>
        <row r="702">
          <cell r="C702" t="str">
            <v>ZP57.14</v>
          </cell>
          <cell r="D702" t="str">
            <v>6-005.9d</v>
          </cell>
          <cell r="E702" t="str">
            <v>1.800 µg bis unter 2.000 µg</v>
          </cell>
          <cell r="F702">
            <v>5245.71</v>
          </cell>
        </row>
        <row r="703">
          <cell r="C703" t="str">
            <v>ZP57.15</v>
          </cell>
          <cell r="D703" t="str">
            <v>6-005.9e</v>
          </cell>
          <cell r="E703" t="str">
            <v>2.000 µg bis unter 2.400 µg</v>
          </cell>
          <cell r="F703">
            <v>5995.09</v>
          </cell>
        </row>
        <row r="704">
          <cell r="C704" t="str">
            <v>ZP57.16</v>
          </cell>
          <cell r="D704" t="str">
            <v>6-005.9f</v>
          </cell>
          <cell r="E704" t="str">
            <v>2.400 µg bis unter 2.800 µg</v>
          </cell>
          <cell r="F704">
            <v>7119.17</v>
          </cell>
        </row>
        <row r="705">
          <cell r="C705" t="str">
            <v>ZP57.17</v>
          </cell>
          <cell r="D705" t="str">
            <v>6-005.9g</v>
          </cell>
          <cell r="E705" t="str">
            <v>2.800 µg bis unter 3.200 µg</v>
          </cell>
          <cell r="F705">
            <v>8243.25</v>
          </cell>
        </row>
        <row r="706">
          <cell r="C706" t="str">
            <v>ZP57.18</v>
          </cell>
          <cell r="D706" t="str">
            <v>6-005.9h</v>
          </cell>
          <cell r="E706" t="str">
            <v>3.200 µg bis unter 3.600 µg</v>
          </cell>
          <cell r="F706">
            <v>9367.33</v>
          </cell>
        </row>
        <row r="707">
          <cell r="C707" t="str">
            <v>ZP57.19</v>
          </cell>
          <cell r="D707" t="str">
            <v>6-005.9j</v>
          </cell>
          <cell r="E707" t="str">
            <v>3.600 µg bis unter 4.000 µg</v>
          </cell>
          <cell r="F707">
            <v>10491.41</v>
          </cell>
        </row>
        <row r="708">
          <cell r="C708" t="str">
            <v>ZP57.20</v>
          </cell>
          <cell r="D708" t="str">
            <v>6-005.9k</v>
          </cell>
          <cell r="E708" t="str">
            <v>4.000 µg bis unter 4.400 µg</v>
          </cell>
          <cell r="F708">
            <v>11615.49</v>
          </cell>
        </row>
        <row r="709">
          <cell r="C709" t="str">
            <v>ZP57.21</v>
          </cell>
          <cell r="D709" t="str">
            <v>6-005.9m</v>
          </cell>
          <cell r="E709" t="str">
            <v>4.400 µg bis unter 4.800 µg</v>
          </cell>
          <cell r="F709">
            <v>12739.57</v>
          </cell>
        </row>
        <row r="710">
          <cell r="C710" t="str">
            <v>ZP57.22</v>
          </cell>
          <cell r="D710" t="str">
            <v>6-005.9n</v>
          </cell>
          <cell r="E710" t="str">
            <v>4.800 µg bis unter 5.200 µg</v>
          </cell>
          <cell r="F710">
            <v>13863.65</v>
          </cell>
        </row>
        <row r="711">
          <cell r="C711" t="str">
            <v>ZP57.23</v>
          </cell>
          <cell r="D711" t="str">
            <v>6-005.9p</v>
          </cell>
          <cell r="E711" t="str">
            <v>5.200 µg bis unter 5.600 µg</v>
          </cell>
          <cell r="F711">
            <v>14987.73</v>
          </cell>
        </row>
        <row r="712">
          <cell r="C712" t="str">
            <v>ZP57.24</v>
          </cell>
          <cell r="D712" t="str">
            <v>6-005.9q</v>
          </cell>
          <cell r="E712" t="str">
            <v>5.600 µg oder mehr</v>
          </cell>
          <cell r="F712">
            <v>16111.81</v>
          </cell>
        </row>
        <row r="713">
          <cell r="C713">
            <v>0</v>
          </cell>
          <cell r="D713">
            <v>0</v>
          </cell>
          <cell r="E713" t="str">
            <v>Transfusion von Vollblut, Erythrozytenkonzentrat und Thrombozytenkonzentrat: Thrombozytenkonzentrat</v>
          </cell>
          <cell r="F713">
            <v>0</v>
          </cell>
        </row>
        <row r="714">
          <cell r="C714" t="str">
            <v>ZP58.01</v>
          </cell>
          <cell r="D714" t="str">
            <v>8-800.g1</v>
          </cell>
          <cell r="E714" t="str">
            <v>2 Thrombozytenkonzentrate4)</v>
          </cell>
          <cell r="F714">
            <v>532.48</v>
          </cell>
        </row>
        <row r="715">
          <cell r="C715" t="str">
            <v>ZP58.02</v>
          </cell>
          <cell r="D715" t="str">
            <v>8-800.g2</v>
          </cell>
          <cell r="E715" t="str">
            <v>3 Thrombozytenkonzentrate4)</v>
          </cell>
          <cell r="F715">
            <v>798.72</v>
          </cell>
        </row>
        <row r="716">
          <cell r="C716" t="str">
            <v>ZP58.03</v>
          </cell>
          <cell r="D716" t="str">
            <v>8-800.g3</v>
          </cell>
          <cell r="E716" t="str">
            <v>4 Thrombozytenkonzentrate</v>
          </cell>
          <cell r="F716">
            <v>1064.97</v>
          </cell>
        </row>
        <row r="717">
          <cell r="C717" t="str">
            <v>ZP58.04</v>
          </cell>
          <cell r="D717" t="str">
            <v>8-800.g4</v>
          </cell>
          <cell r="E717" t="str">
            <v>5 Thrombozytenkonzentrate</v>
          </cell>
          <cell r="F717">
            <v>1331.21</v>
          </cell>
        </row>
        <row r="718">
          <cell r="C718" t="str">
            <v>ZP58.05</v>
          </cell>
          <cell r="D718" t="str">
            <v>8-800.g5</v>
          </cell>
          <cell r="E718" t="str">
            <v>6 bis unter 8 Thrombozytenkonzentrate</v>
          </cell>
          <cell r="F718">
            <v>1690.63</v>
          </cell>
        </row>
        <row r="719">
          <cell r="C719" t="str">
            <v>ZP58.06</v>
          </cell>
          <cell r="D719" t="str">
            <v>8-800.g6</v>
          </cell>
          <cell r="E719" t="str">
            <v>8 bis unter 10 Thrombozytenkonzentrate</v>
          </cell>
          <cell r="F719">
            <v>2225.7800000000002</v>
          </cell>
        </row>
        <row r="720">
          <cell r="C720" t="str">
            <v>ZP58.07</v>
          </cell>
          <cell r="D720" t="str">
            <v>8-800.g7</v>
          </cell>
          <cell r="E720" t="str">
            <v>10 bis unter 12 Thrombozytenkonzentrate</v>
          </cell>
          <cell r="F720">
            <v>2766.25</v>
          </cell>
        </row>
        <row r="721">
          <cell r="C721" t="str">
            <v>ZP58.08</v>
          </cell>
          <cell r="D721" t="str">
            <v>8-800.g8</v>
          </cell>
          <cell r="E721" t="str">
            <v>12 bis unter 14 Thrombozytenkonzentrate</v>
          </cell>
          <cell r="F721">
            <v>3317.37</v>
          </cell>
        </row>
        <row r="722">
          <cell r="C722" t="str">
            <v>ZP58.09</v>
          </cell>
          <cell r="D722" t="str">
            <v>8-800.g9</v>
          </cell>
          <cell r="E722" t="str">
            <v>14 bis unter 16 Thrombozytenkonzentrate</v>
          </cell>
          <cell r="F722">
            <v>3860.5</v>
          </cell>
        </row>
        <row r="723">
          <cell r="C723" t="str">
            <v>ZP58.10</v>
          </cell>
          <cell r="D723" t="str">
            <v>8-800.ga</v>
          </cell>
          <cell r="E723" t="str">
            <v>16 bis unter 18 Thrombozytenkonzentrate</v>
          </cell>
          <cell r="F723">
            <v>4363.6899999999996</v>
          </cell>
        </row>
        <row r="724">
          <cell r="C724" t="str">
            <v>ZP58.11</v>
          </cell>
          <cell r="D724" t="str">
            <v>8-800.gb</v>
          </cell>
          <cell r="E724" t="str">
            <v>18 bis unter 20 Thrombozytenkonzentrate</v>
          </cell>
          <cell r="F724">
            <v>4901.5</v>
          </cell>
        </row>
        <row r="725">
          <cell r="C725" t="str">
            <v>ZP58.12</v>
          </cell>
          <cell r="D725" t="str">
            <v>8-800.gc</v>
          </cell>
          <cell r="E725" t="str">
            <v>20 bis unter 24 Thrombozytenkonzentrate</v>
          </cell>
          <cell r="F725">
            <v>5591.07</v>
          </cell>
        </row>
        <row r="726">
          <cell r="C726" t="str">
            <v>ZP58.13</v>
          </cell>
          <cell r="D726" t="str">
            <v>8-800.gd</v>
          </cell>
          <cell r="E726" t="str">
            <v>24 bis unter 28 Thrombozytenkonzentrate</v>
          </cell>
          <cell r="F726">
            <v>6656.03</v>
          </cell>
        </row>
        <row r="727">
          <cell r="C727" t="str">
            <v>ZP58.14</v>
          </cell>
          <cell r="D727" t="str">
            <v>8-800.ge</v>
          </cell>
          <cell r="E727" t="str">
            <v>28 bis unter 32 Thrombozytenkonzentrate</v>
          </cell>
          <cell r="F727">
            <v>7721</v>
          </cell>
        </row>
        <row r="728">
          <cell r="C728" t="str">
            <v>ZP58.15</v>
          </cell>
          <cell r="D728" t="str">
            <v>8-800.gf</v>
          </cell>
          <cell r="E728" t="str">
            <v>32 bis unter 36 Thrombozytenkonzentrate</v>
          </cell>
          <cell r="F728">
            <v>8785.9599999999991</v>
          </cell>
        </row>
        <row r="729">
          <cell r="C729" t="str">
            <v>ZP58.16</v>
          </cell>
          <cell r="D729" t="str">
            <v>8-800.gg</v>
          </cell>
          <cell r="E729" t="str">
            <v>36 bis unter 40 Thrombozytenkonzentrate</v>
          </cell>
          <cell r="F729">
            <v>9850.93</v>
          </cell>
        </row>
        <row r="730">
          <cell r="C730" t="str">
            <v>ZP58.17</v>
          </cell>
          <cell r="D730" t="str">
            <v>8-800.gh</v>
          </cell>
          <cell r="E730" t="str">
            <v>40 bis unter 46 Thrombozytenkonzentrate</v>
          </cell>
          <cell r="F730">
            <v>11049.01</v>
          </cell>
        </row>
        <row r="731">
          <cell r="C731" t="str">
            <v>ZP58.18</v>
          </cell>
          <cell r="D731" t="str">
            <v>8-800.gj</v>
          </cell>
          <cell r="E731" t="str">
            <v>46 bis unter 52 Thrombozytenkonzentrate</v>
          </cell>
          <cell r="F731">
            <v>12646.46</v>
          </cell>
        </row>
        <row r="732">
          <cell r="C732" t="str">
            <v>ZP58.19</v>
          </cell>
          <cell r="D732" t="str">
            <v>8-800.gk</v>
          </cell>
          <cell r="E732" t="str">
            <v>52 bis unter 58 Thrombozytenkonzentrate</v>
          </cell>
          <cell r="F732">
            <v>14243.91</v>
          </cell>
        </row>
        <row r="733">
          <cell r="C733" t="str">
            <v>ZP58.20</v>
          </cell>
          <cell r="D733" t="str">
            <v>8-800.gm</v>
          </cell>
          <cell r="E733" t="str">
            <v>58 bis unter 64 Thrombozytenkonzentrate</v>
          </cell>
          <cell r="F733">
            <v>15841.36</v>
          </cell>
        </row>
        <row r="734">
          <cell r="C734" t="str">
            <v>ZP58.21</v>
          </cell>
          <cell r="D734" t="str">
            <v>8-800.gn</v>
          </cell>
          <cell r="E734" t="str">
            <v>64 bis unter 70 Thrombozytenkonzentrate</v>
          </cell>
          <cell r="F734">
            <v>17438.810000000001</v>
          </cell>
        </row>
        <row r="735">
          <cell r="C735" t="str">
            <v>ZP58.22</v>
          </cell>
          <cell r="D735" t="str">
            <v>8-800.gp</v>
          </cell>
          <cell r="E735" t="str">
            <v>70 bis unter 78 Thrombozytenkonzentrate</v>
          </cell>
          <cell r="F735">
            <v>19169.37</v>
          </cell>
        </row>
        <row r="736">
          <cell r="C736" t="str">
            <v>ZP58.23</v>
          </cell>
          <cell r="D736" t="str">
            <v>8-800.gq</v>
          </cell>
          <cell r="E736" t="str">
            <v>78 bis unter 86 Thrombozytenkonzentrate</v>
          </cell>
          <cell r="F736">
            <v>21299.3</v>
          </cell>
        </row>
        <row r="737">
          <cell r="C737" t="str">
            <v>ZP58.24</v>
          </cell>
          <cell r="D737" t="str">
            <v>8-800.gr</v>
          </cell>
          <cell r="E737" t="str">
            <v>86 bis unter 94 Thrombozytenkonzentrate</v>
          </cell>
          <cell r="F737">
            <v>23429.23</v>
          </cell>
        </row>
        <row r="738">
          <cell r="C738" t="str">
            <v>ZP58.25</v>
          </cell>
          <cell r="D738" t="str">
            <v>8-800.gs</v>
          </cell>
          <cell r="E738" t="str">
            <v>94 bis unter 102 Thrombozytenkonzentrate</v>
          </cell>
          <cell r="F738">
            <v>25559.16</v>
          </cell>
        </row>
        <row r="739">
          <cell r="C739" t="str">
            <v>ZP58.26</v>
          </cell>
          <cell r="D739" t="str">
            <v>8-800.gt</v>
          </cell>
          <cell r="E739" t="str">
            <v>102 bis unter 110 Thrombozytenkonzentrate</v>
          </cell>
          <cell r="F739">
            <v>27689.1</v>
          </cell>
        </row>
        <row r="740">
          <cell r="C740" t="str">
            <v>ZP58.27</v>
          </cell>
          <cell r="D740" t="str">
            <v>8-800.gu</v>
          </cell>
          <cell r="E740" t="str">
            <v>110 bis unter 118 Thrombozytenkonzentrate</v>
          </cell>
          <cell r="F740">
            <v>29819.03</v>
          </cell>
        </row>
        <row r="741">
          <cell r="C741" t="str">
            <v>ZP58.28</v>
          </cell>
          <cell r="D741" t="str">
            <v>8-800.gv</v>
          </cell>
          <cell r="E741" t="str">
            <v>118 bis unter 126 Thrombozytenkonzentrate</v>
          </cell>
          <cell r="F741">
            <v>31948.959999999999</v>
          </cell>
        </row>
        <row r="742">
          <cell r="C742" t="str">
            <v>ZP58.29</v>
          </cell>
          <cell r="D742">
            <v>0</v>
          </cell>
          <cell r="E742" t="str">
            <v>Siehe weitere Differenzierung ZP58.30 - ZP58.46</v>
          </cell>
          <cell r="F742">
            <v>0</v>
          </cell>
        </row>
        <row r="743">
          <cell r="C743" t="str">
            <v>ZP58.30</v>
          </cell>
          <cell r="D743" t="str">
            <v>8-800.gz</v>
          </cell>
          <cell r="E743" t="str">
            <v>126 bis unter 134 Thrombozytenkonzentrate</v>
          </cell>
          <cell r="F743">
            <v>34078.89</v>
          </cell>
        </row>
        <row r="744">
          <cell r="C744" t="str">
            <v>ZP58.31</v>
          </cell>
          <cell r="D744" t="str">
            <v>8-800.m0</v>
          </cell>
          <cell r="E744" t="str">
            <v>134 bis unter 146 Thrombozytenkonzentrate</v>
          </cell>
          <cell r="F744">
            <v>36475.06</v>
          </cell>
        </row>
        <row r="745">
          <cell r="C745" t="str">
            <v>ZP58.32</v>
          </cell>
          <cell r="D745" t="str">
            <v>8-800.m1</v>
          </cell>
          <cell r="E745" t="str">
            <v>146 bis unter 158 Thrombozytenkonzentrate</v>
          </cell>
          <cell r="F745">
            <v>39669.949999999997</v>
          </cell>
        </row>
        <row r="746">
          <cell r="C746" t="str">
            <v>ZP58.33</v>
          </cell>
          <cell r="D746" t="str">
            <v>8-800.m2</v>
          </cell>
          <cell r="E746" t="str">
            <v>158 bis unter 170 Thrombozytenkonzentrate</v>
          </cell>
          <cell r="F746">
            <v>42864.85</v>
          </cell>
        </row>
        <row r="747">
          <cell r="C747" t="str">
            <v>ZP58.34</v>
          </cell>
          <cell r="D747" t="str">
            <v>8-800.m3</v>
          </cell>
          <cell r="E747" t="str">
            <v>170 bis unter 182 Thrombozytenkonzentrate</v>
          </cell>
          <cell r="F747">
            <v>46059.74</v>
          </cell>
        </row>
        <row r="748">
          <cell r="C748" t="str">
            <v>ZP58.35</v>
          </cell>
          <cell r="D748" t="str">
            <v>8-800.m4</v>
          </cell>
          <cell r="E748" t="str">
            <v>182 bis unter 194 Thrombozytenkonzentrate</v>
          </cell>
          <cell r="F748">
            <v>49254.64</v>
          </cell>
        </row>
        <row r="749">
          <cell r="C749" t="str">
            <v>ZP58.36</v>
          </cell>
          <cell r="D749" t="str">
            <v>8-800.m5</v>
          </cell>
          <cell r="E749" t="str">
            <v>194 bis unter 210 Thrombozytenkonzentrate</v>
          </cell>
          <cell r="F749">
            <v>52715.78</v>
          </cell>
        </row>
        <row r="750">
          <cell r="C750" t="str">
            <v>ZP58.37</v>
          </cell>
          <cell r="D750" t="str">
            <v>8-800.m6</v>
          </cell>
          <cell r="E750" t="str">
            <v>210 bis unter 226 Thrombozytenkonzentrate</v>
          </cell>
          <cell r="F750">
            <v>56975.64</v>
          </cell>
        </row>
        <row r="751">
          <cell r="C751" t="str">
            <v>ZP58.38</v>
          </cell>
          <cell r="D751" t="str">
            <v>8-800.m7</v>
          </cell>
          <cell r="E751" t="str">
            <v>226 bis unter 242 Thrombozytenkonzentrate</v>
          </cell>
          <cell r="F751">
            <v>61235.5</v>
          </cell>
        </row>
        <row r="752">
          <cell r="C752" t="str">
            <v>ZP58.39</v>
          </cell>
          <cell r="D752" t="str">
            <v>8-800.m8</v>
          </cell>
          <cell r="E752" t="str">
            <v>242 bis unter 258 Thrombozytenkonzentrate</v>
          </cell>
          <cell r="F752">
            <v>65495.360000000001</v>
          </cell>
        </row>
        <row r="753">
          <cell r="C753" t="str">
            <v>ZP58.40</v>
          </cell>
          <cell r="D753" t="str">
            <v>8-800.m9</v>
          </cell>
          <cell r="E753" t="str">
            <v>258 bis unter 274 Thrombozytenkonzentrate</v>
          </cell>
          <cell r="F753">
            <v>69755.22</v>
          </cell>
        </row>
        <row r="754">
          <cell r="C754" t="str">
            <v>ZP58.41</v>
          </cell>
          <cell r="D754" t="str">
            <v>8-800.ma</v>
          </cell>
          <cell r="E754" t="str">
            <v>274 bis unter 294 Thrombozytenkonzentrate</v>
          </cell>
          <cell r="F754">
            <v>74281.320000000007</v>
          </cell>
        </row>
        <row r="755">
          <cell r="C755" t="str">
            <v>ZP58.42</v>
          </cell>
          <cell r="D755" t="str">
            <v>8-800.mb</v>
          </cell>
          <cell r="E755" t="str">
            <v>294 bis unter 314 Thrombozytenkonzentrate</v>
          </cell>
          <cell r="F755">
            <v>79606.149999999994</v>
          </cell>
        </row>
        <row r="756">
          <cell r="C756" t="str">
            <v>ZP58.43</v>
          </cell>
          <cell r="D756" t="str">
            <v>8-800.mc</v>
          </cell>
          <cell r="E756" t="str">
            <v>314 bis unter 334 Thrombozytenkonzentrate</v>
          </cell>
          <cell r="F756">
            <v>84930.97</v>
          </cell>
        </row>
        <row r="757">
          <cell r="C757" t="str">
            <v>ZP58.44</v>
          </cell>
          <cell r="D757" t="str">
            <v>8-800.md</v>
          </cell>
          <cell r="E757" t="str">
            <v>334 bis unter 354 Thrombozytenkonzentrate</v>
          </cell>
          <cell r="F757">
            <v>90255.8</v>
          </cell>
        </row>
        <row r="758">
          <cell r="C758" t="str">
            <v>ZP58.45</v>
          </cell>
          <cell r="D758" t="str">
            <v>8-800.me</v>
          </cell>
          <cell r="E758" t="str">
            <v>354 bis unter 374 Thrombozytenkonzentrate</v>
          </cell>
          <cell r="F758">
            <v>95580.63</v>
          </cell>
        </row>
        <row r="759">
          <cell r="C759" t="str">
            <v>ZP58.46</v>
          </cell>
          <cell r="D759" t="str">
            <v>8-800.mf</v>
          </cell>
          <cell r="E759" t="str">
            <v>374 oder mehr Thrombozytenkonzentrate</v>
          </cell>
          <cell r="F759">
            <v>100905.45</v>
          </cell>
        </row>
        <row r="760">
          <cell r="C760">
            <v>0</v>
          </cell>
          <cell r="D760">
            <v>0</v>
          </cell>
          <cell r="E760" t="str">
            <v>Transfusion von Vollblut, Erythrozytenkonzentrat und Thrombozytenkonzentrat: Apherese-Thrombozytenkonzentrat</v>
          </cell>
          <cell r="F760">
            <v>0</v>
          </cell>
        </row>
        <row r="761">
          <cell r="C761" t="str">
            <v>ZP59.01</v>
          </cell>
          <cell r="D761" t="str">
            <v>8-800.f0</v>
          </cell>
          <cell r="E761" t="str">
            <v>1 Apherese-Thrombozytenkonzentrat4)</v>
          </cell>
          <cell r="F761">
            <v>378.45</v>
          </cell>
        </row>
        <row r="762">
          <cell r="C762" t="str">
            <v>ZP59.02</v>
          </cell>
          <cell r="D762" t="str">
            <v>8-800.f1</v>
          </cell>
          <cell r="E762" t="str">
            <v>2 Apherese-Thrombozytenkonzentrate</v>
          </cell>
          <cell r="F762">
            <v>756.9</v>
          </cell>
        </row>
        <row r="763">
          <cell r="C763" t="str">
            <v>ZP59.03</v>
          </cell>
          <cell r="D763" t="str">
            <v>8-800.f2</v>
          </cell>
          <cell r="E763" t="str">
            <v>3 Apherese-Thrombozytenkonzentrate</v>
          </cell>
          <cell r="F763">
            <v>1135.3499999999999</v>
          </cell>
        </row>
        <row r="764">
          <cell r="C764" t="str">
            <v>ZP59.04</v>
          </cell>
          <cell r="D764" t="str">
            <v>8-800.f3</v>
          </cell>
          <cell r="E764" t="str">
            <v>4 Apherese-Thrombozytenkonzentrate</v>
          </cell>
          <cell r="F764">
            <v>1513.8</v>
          </cell>
        </row>
        <row r="765">
          <cell r="C765" t="str">
            <v>ZP59.05</v>
          </cell>
          <cell r="D765" t="str">
            <v>8-800.f4</v>
          </cell>
          <cell r="E765" t="str">
            <v>5 Apherese-Thrombozytenkonzentrate</v>
          </cell>
          <cell r="F765">
            <v>1892.25</v>
          </cell>
        </row>
        <row r="766">
          <cell r="C766" t="str">
            <v>ZP59.06</v>
          </cell>
          <cell r="D766" t="str">
            <v>8-800.f5</v>
          </cell>
          <cell r="E766" t="str">
            <v>6 bis unter 8 Apherese-Thrombozytenkonzentrate</v>
          </cell>
          <cell r="F766">
            <v>2441</v>
          </cell>
        </row>
        <row r="767">
          <cell r="C767" t="str">
            <v>ZP59.07</v>
          </cell>
          <cell r="D767" t="str">
            <v>8-800.f6</v>
          </cell>
          <cell r="E767" t="str">
            <v>8 bis unter 10 Apherese-Thrombozytenkonzentrate</v>
          </cell>
          <cell r="F767">
            <v>3201.68</v>
          </cell>
        </row>
        <row r="768">
          <cell r="C768" t="str">
            <v>ZP59.08</v>
          </cell>
          <cell r="D768" t="str">
            <v>8-800.f7</v>
          </cell>
          <cell r="E768" t="str">
            <v>10 bis unter 12 Apherese-Thrombozytenkonzentrate</v>
          </cell>
          <cell r="F768">
            <v>3935.88</v>
          </cell>
        </row>
        <row r="769">
          <cell r="C769" t="str">
            <v>ZP59.09</v>
          </cell>
          <cell r="D769" t="str">
            <v>8-800.f8</v>
          </cell>
          <cell r="E769" t="str">
            <v>12 bis unter 14 Apherese-Thrombozytenkonzentrate</v>
          </cell>
          <cell r="F769">
            <v>4700.3500000000004</v>
          </cell>
        </row>
        <row r="770">
          <cell r="C770" t="str">
            <v>ZP59.10</v>
          </cell>
          <cell r="D770" t="str">
            <v>8-800.f9</v>
          </cell>
          <cell r="E770" t="str">
            <v>14 bis unter 16 Apherese-Thrombozytenkonzentrate</v>
          </cell>
          <cell r="F770">
            <v>5476.17</v>
          </cell>
        </row>
        <row r="771">
          <cell r="C771" t="str">
            <v>ZP59.11</v>
          </cell>
          <cell r="D771" t="str">
            <v>8-800.fa</v>
          </cell>
          <cell r="E771" t="str">
            <v>16 bis unter 18 Apherese-Thrombozytenkonzentrate</v>
          </cell>
          <cell r="F771">
            <v>6229.28</v>
          </cell>
        </row>
        <row r="772">
          <cell r="C772" t="str">
            <v>ZP59.12</v>
          </cell>
          <cell r="D772" t="str">
            <v>8-800.fb</v>
          </cell>
          <cell r="E772" t="str">
            <v>18 bis unter 20 Apherese-Thrombozytenkonzentrate</v>
          </cell>
          <cell r="F772">
            <v>6974.83</v>
          </cell>
        </row>
        <row r="773">
          <cell r="C773" t="str">
            <v>ZP59.13</v>
          </cell>
          <cell r="D773" t="str">
            <v>8-800.fc</v>
          </cell>
          <cell r="E773" t="str">
            <v>20 bis unter 24 Apherese-Thrombozytenkonzentrate</v>
          </cell>
          <cell r="F773">
            <v>7947.44</v>
          </cell>
        </row>
        <row r="774">
          <cell r="C774" t="str">
            <v>ZP59.14</v>
          </cell>
          <cell r="D774" t="str">
            <v>8-800.fd</v>
          </cell>
          <cell r="E774" t="str">
            <v>24 bis unter 28 Apherese-Thrombozytenkonzentrate</v>
          </cell>
          <cell r="F774">
            <v>9461.24</v>
          </cell>
        </row>
        <row r="775">
          <cell r="C775" t="str">
            <v>ZP59.15</v>
          </cell>
          <cell r="D775" t="str">
            <v>8-800.fe</v>
          </cell>
          <cell r="E775" t="str">
            <v>28 bis unter 32 Apherese-Thrombozytenkonzentrate</v>
          </cell>
          <cell r="F775">
            <v>10975.04</v>
          </cell>
        </row>
        <row r="776">
          <cell r="C776" t="str">
            <v>ZP59.16</v>
          </cell>
          <cell r="D776" t="str">
            <v>8-800.ff</v>
          </cell>
          <cell r="E776" t="str">
            <v>32 bis unter 36 Apherese-Thrombozytenkonzentrate</v>
          </cell>
          <cell r="F776">
            <v>12488.84</v>
          </cell>
        </row>
        <row r="777">
          <cell r="C777" t="str">
            <v>ZP59.17</v>
          </cell>
          <cell r="D777" t="str">
            <v>8-800.fg</v>
          </cell>
          <cell r="E777" t="str">
            <v>36 bis unter 40 Apherese-Thrombozytenkonzentrate</v>
          </cell>
          <cell r="F777">
            <v>14002.64</v>
          </cell>
        </row>
        <row r="778">
          <cell r="C778" t="str">
            <v>ZP59.18</v>
          </cell>
          <cell r="D778" t="str">
            <v>8-800.fh</v>
          </cell>
          <cell r="E778" t="str">
            <v>40 bis unter 46 Apherese-Thrombozytenkonzentrate</v>
          </cell>
          <cell r="F778">
            <v>15705.66</v>
          </cell>
        </row>
        <row r="779">
          <cell r="C779" t="str">
            <v>ZP59.19</v>
          </cell>
          <cell r="D779" t="str">
            <v>8-800.fj</v>
          </cell>
          <cell r="E779" t="str">
            <v>46 bis unter 52 Apherese-Thrombozytenkonzentrate</v>
          </cell>
          <cell r="F779">
            <v>17976.36</v>
          </cell>
        </row>
        <row r="780">
          <cell r="C780" t="str">
            <v>ZP59.20</v>
          </cell>
          <cell r="D780" t="str">
            <v>8-800.fk</v>
          </cell>
          <cell r="E780" t="str">
            <v>52 bis unter 58 Apherese-Thrombozytenkonzentrate</v>
          </cell>
          <cell r="F780">
            <v>20247.060000000001</v>
          </cell>
        </row>
        <row r="781">
          <cell r="C781" t="str">
            <v>ZP59.21</v>
          </cell>
          <cell r="D781" t="str">
            <v>8-800.fm</v>
          </cell>
          <cell r="E781" t="str">
            <v>58 bis unter 64 Apherese-Thrombozytenkonzentrate</v>
          </cell>
          <cell r="F781">
            <v>22517.759999999998</v>
          </cell>
        </row>
        <row r="782">
          <cell r="C782" t="str">
            <v>ZP59.22</v>
          </cell>
          <cell r="D782" t="str">
            <v>8-800.fn</v>
          </cell>
          <cell r="E782" t="str">
            <v>64 bis unter 70 Apherese-Thrombozytenkonzentrate</v>
          </cell>
          <cell r="F782">
            <v>24788.46</v>
          </cell>
        </row>
        <row r="783">
          <cell r="C783" t="str">
            <v>ZP59.23</v>
          </cell>
          <cell r="D783" t="str">
            <v>8-800.fp</v>
          </cell>
          <cell r="E783" t="str">
            <v>70 bis unter 78 Apherese-Thrombozytenkonzentrate</v>
          </cell>
          <cell r="F783">
            <v>27248.38</v>
          </cell>
        </row>
        <row r="784">
          <cell r="C784" t="str">
            <v>ZP59.24</v>
          </cell>
          <cell r="D784" t="str">
            <v>8-800.fq</v>
          </cell>
          <cell r="E784" t="str">
            <v>78 bis unter 86 Apherese-Thrombozytenkonzentrate</v>
          </cell>
          <cell r="F784">
            <v>30275.98</v>
          </cell>
        </row>
        <row r="785">
          <cell r="C785" t="str">
            <v>ZP59.25</v>
          </cell>
          <cell r="D785" t="str">
            <v>8-800.fr</v>
          </cell>
          <cell r="E785" t="str">
            <v>86 bis unter 94 Apherese-Thrombozytenkonzentrate</v>
          </cell>
          <cell r="F785">
            <v>33303.57</v>
          </cell>
        </row>
        <row r="786">
          <cell r="C786" t="str">
            <v>ZP59.26</v>
          </cell>
          <cell r="D786" t="str">
            <v>8-800.fs</v>
          </cell>
          <cell r="E786" t="str">
            <v>94 bis unter 102 Apherese-Thrombozytenkonzentrate</v>
          </cell>
          <cell r="F786">
            <v>36331.17</v>
          </cell>
        </row>
        <row r="787">
          <cell r="C787" t="str">
            <v>ZP59.27</v>
          </cell>
          <cell r="D787" t="str">
            <v>8-800.ft</v>
          </cell>
          <cell r="E787" t="str">
            <v>102 bis unter 110 Apherese-Thrombozytenkonzentrate</v>
          </cell>
          <cell r="F787">
            <v>39358.769999999997</v>
          </cell>
        </row>
        <row r="788">
          <cell r="C788" t="str">
            <v>ZP59.28</v>
          </cell>
          <cell r="D788" t="str">
            <v>8-800.fu</v>
          </cell>
          <cell r="E788" t="str">
            <v>110 bis unter 118 Apherese-Thrombozytenkonzentrate</v>
          </cell>
          <cell r="F788">
            <v>42386.37</v>
          </cell>
        </row>
        <row r="789">
          <cell r="C789" t="str">
            <v>ZP59.29</v>
          </cell>
          <cell r="D789" t="str">
            <v>8-800.fv</v>
          </cell>
          <cell r="E789" t="str">
            <v>118 bis unter 126 Apherese-Thrombozytenkonzentrate</v>
          </cell>
          <cell r="F789">
            <v>45413.96</v>
          </cell>
        </row>
        <row r="790">
          <cell r="C790" t="str">
            <v>ZP59.30</v>
          </cell>
          <cell r="D790">
            <v>0</v>
          </cell>
          <cell r="E790" t="str">
            <v>Siehe weitere Differenzierung ZP59.31 - ZP59.47</v>
          </cell>
          <cell r="F790">
            <v>0</v>
          </cell>
        </row>
        <row r="791">
          <cell r="C791" t="str">
            <v>ZP59.31</v>
          </cell>
          <cell r="D791" t="str">
            <v>8-800.fz</v>
          </cell>
          <cell r="E791" t="str">
            <v>126 bis unter 134 Apherese-Thrombozytenkonzentrate</v>
          </cell>
          <cell r="F791">
            <v>48441.56</v>
          </cell>
        </row>
        <row r="792">
          <cell r="C792" t="str">
            <v>ZP59.32</v>
          </cell>
          <cell r="D792" t="str">
            <v>8-800.k0</v>
          </cell>
          <cell r="E792" t="str">
            <v>134 bis unter 146 Apherese-Thrombozytenkonzentrate</v>
          </cell>
          <cell r="F792">
            <v>51847.61</v>
          </cell>
        </row>
        <row r="793">
          <cell r="C793" t="str">
            <v>ZP59.33</v>
          </cell>
          <cell r="D793" t="str">
            <v>8-800.k1</v>
          </cell>
          <cell r="E793" t="str">
            <v>146 bis unter 158 Apherese-Thrombozytenkonzentrate</v>
          </cell>
          <cell r="F793">
            <v>56389.01</v>
          </cell>
        </row>
        <row r="794">
          <cell r="C794" t="str">
            <v>ZP59.34</v>
          </cell>
          <cell r="D794" t="str">
            <v>8-800.k2</v>
          </cell>
          <cell r="E794" t="str">
            <v>158 bis unter 170 Apherese-Thrombozytenkonzentrate</v>
          </cell>
          <cell r="F794">
            <v>60930.400000000001</v>
          </cell>
        </row>
        <row r="795">
          <cell r="C795" t="str">
            <v>ZP59.35</v>
          </cell>
          <cell r="D795" t="str">
            <v>8-800.k3</v>
          </cell>
          <cell r="E795" t="str">
            <v>170 bis unter 182 Apherese-Thrombozytenkonzentrate</v>
          </cell>
          <cell r="F795">
            <v>65471.8</v>
          </cell>
        </row>
        <row r="796">
          <cell r="C796" t="str">
            <v>ZP59.36</v>
          </cell>
          <cell r="D796" t="str">
            <v>8-800.k4</v>
          </cell>
          <cell r="E796" t="str">
            <v>182 bis unter 194 Apherese-Thrombozytenkonzentrate</v>
          </cell>
          <cell r="F796">
            <v>70013.19</v>
          </cell>
        </row>
        <row r="797">
          <cell r="C797" t="str">
            <v>ZP59.37</v>
          </cell>
          <cell r="D797" t="str">
            <v>8-800.k5</v>
          </cell>
          <cell r="E797" t="str">
            <v>194 bis unter 210 Apherese-Thrombozytenkonzentrate</v>
          </cell>
          <cell r="F797">
            <v>74933.039999999994</v>
          </cell>
        </row>
        <row r="798">
          <cell r="C798" t="str">
            <v>ZP59.38</v>
          </cell>
          <cell r="D798" t="str">
            <v>8-800.k6</v>
          </cell>
          <cell r="E798" t="str">
            <v>210 bis unter 226 Apherese-Thrombozytenkonzentrate</v>
          </cell>
          <cell r="F798">
            <v>80988.240000000005</v>
          </cell>
        </row>
        <row r="799">
          <cell r="C799" t="str">
            <v>ZP59.39</v>
          </cell>
          <cell r="D799" t="str">
            <v>8-800.k7</v>
          </cell>
          <cell r="E799" t="str">
            <v>226 bis unter 242 Apherese-Thrombozytenkonzentrate</v>
          </cell>
          <cell r="F799">
            <v>87043.43</v>
          </cell>
        </row>
        <row r="800">
          <cell r="C800" t="str">
            <v>ZP59.40</v>
          </cell>
          <cell r="D800" t="str">
            <v>8-800.k8</v>
          </cell>
          <cell r="E800" t="str">
            <v>242 bis unter 258 Apherese-Thrombozytenkonzentrate</v>
          </cell>
          <cell r="F800">
            <v>93098.63</v>
          </cell>
        </row>
        <row r="801">
          <cell r="C801" t="str">
            <v>ZP59.41</v>
          </cell>
          <cell r="D801" t="str">
            <v>8-800.k9</v>
          </cell>
          <cell r="E801" t="str">
            <v>258 bis unter 274 Apherese-Thrombozytenkonzentrate</v>
          </cell>
          <cell r="F801">
            <v>99153.82</v>
          </cell>
        </row>
        <row r="802">
          <cell r="C802" t="str">
            <v>ZP59.42</v>
          </cell>
          <cell r="D802" t="str">
            <v>8-800.ka</v>
          </cell>
          <cell r="E802" t="str">
            <v>274 bis unter 294 Apherese-Thrombozytenkonzentrate</v>
          </cell>
          <cell r="F802">
            <v>105587.47</v>
          </cell>
        </row>
        <row r="803">
          <cell r="C803" t="str">
            <v>ZP59.43</v>
          </cell>
          <cell r="D803" t="str">
            <v>8-800.kb</v>
          </cell>
          <cell r="E803" t="str">
            <v>294 bis unter 314 Apherese-Thrombozytenkonzentrate</v>
          </cell>
          <cell r="F803">
            <v>113156.46</v>
          </cell>
        </row>
        <row r="804">
          <cell r="C804" t="str">
            <v>ZP59.44</v>
          </cell>
          <cell r="D804" t="str">
            <v>8-800.kc</v>
          </cell>
          <cell r="E804" t="str">
            <v>314 bis unter 334 Apherese-Thrombozytenkonzentrate</v>
          </cell>
          <cell r="F804">
            <v>120725.45</v>
          </cell>
        </row>
        <row r="805">
          <cell r="C805" t="str">
            <v>ZP59.45</v>
          </cell>
          <cell r="D805" t="str">
            <v>8-800.kd</v>
          </cell>
          <cell r="E805" t="str">
            <v>334 bis unter 354 Apherese-Thrombozytenkonzentrate</v>
          </cell>
          <cell r="F805">
            <v>128294.45</v>
          </cell>
        </row>
        <row r="806">
          <cell r="C806" t="str">
            <v>ZP59.46</v>
          </cell>
          <cell r="D806" t="str">
            <v>8-800.ke</v>
          </cell>
          <cell r="E806" t="str">
            <v>354 bis unter 374 Apherese-Thrombozytenkonzentrate</v>
          </cell>
          <cell r="F806">
            <v>135863.44</v>
          </cell>
        </row>
        <row r="807">
          <cell r="C807" t="str">
            <v>ZP59.47</v>
          </cell>
          <cell r="D807" t="str">
            <v>8-800.kf</v>
          </cell>
          <cell r="E807" t="str">
            <v>374 oder mehr Apherese-Thrombozytenkonzentrate</v>
          </cell>
          <cell r="F807">
            <v>143432.44</v>
          </cell>
        </row>
        <row r="808">
          <cell r="C808">
            <v>0</v>
          </cell>
          <cell r="D808">
            <v>0</v>
          </cell>
          <cell r="E808" t="str">
            <v>Applikation von Medikamenten, Liste 1: Trastuzumab, intravenös</v>
          </cell>
          <cell r="F808">
            <v>0</v>
          </cell>
        </row>
        <row r="809">
          <cell r="C809" t="str">
            <v>ZP61.01</v>
          </cell>
          <cell r="D809" t="str">
            <v>6-001.k0</v>
          </cell>
          <cell r="E809" t="str">
            <v>100 mg bis unter 150 mg</v>
          </cell>
          <cell r="F809">
            <v>592.20000000000005</v>
          </cell>
        </row>
        <row r="810">
          <cell r="C810" t="str">
            <v>ZP61.02</v>
          </cell>
          <cell r="D810" t="str">
            <v>6-001.k1</v>
          </cell>
          <cell r="E810" t="str">
            <v>150 mg bis unter 200 mg</v>
          </cell>
          <cell r="F810">
            <v>846</v>
          </cell>
        </row>
        <row r="811">
          <cell r="C811" t="str">
            <v>ZP61.03</v>
          </cell>
          <cell r="D811" t="str">
            <v>6-001.k2</v>
          </cell>
          <cell r="E811" t="str">
            <v>200 mg bis unter 250 mg</v>
          </cell>
          <cell r="F811">
            <v>1087.33</v>
          </cell>
        </row>
        <row r="812">
          <cell r="C812" t="str">
            <v>ZP61.04</v>
          </cell>
          <cell r="D812" t="str">
            <v>6-001.k3</v>
          </cell>
          <cell r="E812" t="str">
            <v>250 mg bis unter 300 mg</v>
          </cell>
          <cell r="F812">
            <v>1353.6</v>
          </cell>
        </row>
        <row r="813">
          <cell r="C813" t="str">
            <v>ZP61.05</v>
          </cell>
          <cell r="D813" t="str">
            <v>6-001.k4</v>
          </cell>
          <cell r="E813" t="str">
            <v>300 mg bis unter 350 mg</v>
          </cell>
          <cell r="F813">
            <v>1607.4</v>
          </cell>
        </row>
        <row r="814">
          <cell r="C814" t="str">
            <v>ZP61.06</v>
          </cell>
          <cell r="D814" t="str">
            <v>6-001.k5</v>
          </cell>
          <cell r="E814" t="str">
            <v>350 mg bis unter 400 mg</v>
          </cell>
          <cell r="F814">
            <v>1861.2</v>
          </cell>
        </row>
        <row r="815">
          <cell r="C815" t="str">
            <v>ZP61.07</v>
          </cell>
          <cell r="D815" t="str">
            <v>6-001.k6</v>
          </cell>
          <cell r="E815" t="str">
            <v>400 mg bis unter 450 mg</v>
          </cell>
          <cell r="F815">
            <v>2115</v>
          </cell>
        </row>
        <row r="816">
          <cell r="C816" t="str">
            <v>ZP61.08</v>
          </cell>
          <cell r="D816" t="str">
            <v>6-001.k7</v>
          </cell>
          <cell r="E816" t="str">
            <v>450 mg bis unter 500 mg</v>
          </cell>
          <cell r="F816">
            <v>2368.8000000000002</v>
          </cell>
        </row>
        <row r="817">
          <cell r="C817" t="str">
            <v>ZP61.09</v>
          </cell>
          <cell r="D817" t="str">
            <v>6-001.k8</v>
          </cell>
          <cell r="E817" t="str">
            <v>500 mg bis unter 600 mg</v>
          </cell>
          <cell r="F817">
            <v>2707.2</v>
          </cell>
        </row>
        <row r="818">
          <cell r="C818" t="str">
            <v>ZP61.10</v>
          </cell>
          <cell r="D818" t="str">
            <v>6-001.k9</v>
          </cell>
          <cell r="E818" t="str">
            <v>600 mg bis unter 700 mg</v>
          </cell>
          <cell r="F818">
            <v>3199.91</v>
          </cell>
        </row>
        <row r="819">
          <cell r="C819" t="str">
            <v>ZP61.11</v>
          </cell>
          <cell r="D819" t="str">
            <v>6-001.ka</v>
          </cell>
          <cell r="E819" t="str">
            <v>700 mg bis unter 800 mg</v>
          </cell>
          <cell r="F819">
            <v>3722.4</v>
          </cell>
        </row>
        <row r="820">
          <cell r="C820" t="str">
            <v>ZP61.12</v>
          </cell>
          <cell r="D820" t="str">
            <v>6-001.kb</v>
          </cell>
          <cell r="E820" t="str">
            <v>800 mg bis unter 900 mg</v>
          </cell>
          <cell r="F820">
            <v>4230</v>
          </cell>
        </row>
        <row r="821">
          <cell r="C821" t="str">
            <v>ZP61.13</v>
          </cell>
          <cell r="D821" t="str">
            <v>6-001.kc</v>
          </cell>
          <cell r="E821" t="str">
            <v>900 mg bis unter 1.000 mg</v>
          </cell>
          <cell r="F821">
            <v>4737.6000000000004</v>
          </cell>
        </row>
        <row r="822">
          <cell r="C822" t="str">
            <v>ZP61.14</v>
          </cell>
          <cell r="D822" t="str">
            <v>6-001.kd</v>
          </cell>
          <cell r="E822" t="str">
            <v>1.000 mg bis unter 1.200 mg</v>
          </cell>
          <cell r="F822">
            <v>5414.4</v>
          </cell>
        </row>
        <row r="823">
          <cell r="C823" t="str">
            <v>ZP61.15</v>
          </cell>
          <cell r="D823" t="str">
            <v>6-001.ke</v>
          </cell>
          <cell r="E823" t="str">
            <v>1.200 mg bis unter 1.400 mg</v>
          </cell>
          <cell r="F823">
            <v>6429.6</v>
          </cell>
        </row>
        <row r="824">
          <cell r="C824" t="str">
            <v>ZP61.16</v>
          </cell>
          <cell r="D824" t="str">
            <v>6-001.kf</v>
          </cell>
          <cell r="E824" t="str">
            <v>1.400 mg bis unter 1.600 mg</v>
          </cell>
          <cell r="F824">
            <v>7444.8</v>
          </cell>
        </row>
        <row r="825">
          <cell r="C825" t="str">
            <v>ZP61.17</v>
          </cell>
          <cell r="D825" t="str">
            <v>6-001.kg</v>
          </cell>
          <cell r="E825" t="str">
            <v>1.600 mg bis unter 1.800 mg</v>
          </cell>
          <cell r="F825">
            <v>8460</v>
          </cell>
        </row>
        <row r="826">
          <cell r="C826" t="str">
            <v>ZP61.18</v>
          </cell>
          <cell r="D826" t="str">
            <v>6-001.kh</v>
          </cell>
          <cell r="E826" t="str">
            <v>1.800 mg bis unter 2.000 mg</v>
          </cell>
          <cell r="F826">
            <v>9475.2000000000007</v>
          </cell>
        </row>
        <row r="827">
          <cell r="C827" t="str">
            <v>ZP61.19</v>
          </cell>
          <cell r="D827" t="str">
            <v>6-001.kj</v>
          </cell>
          <cell r="E827" t="str">
            <v>2.000 mg bis unter 2.200 mg</v>
          </cell>
          <cell r="F827">
            <v>10490.4</v>
          </cell>
        </row>
        <row r="828">
          <cell r="C828" t="str">
            <v>ZP61.20</v>
          </cell>
          <cell r="D828" t="str">
            <v>6-001.kk</v>
          </cell>
          <cell r="E828" t="str">
            <v>2.200 mg bis unter 2.400 mg</v>
          </cell>
          <cell r="F828">
            <v>11505.6</v>
          </cell>
        </row>
        <row r="829">
          <cell r="C829" t="str">
            <v>ZP61.21</v>
          </cell>
          <cell r="D829" t="str">
            <v>6-001.km</v>
          </cell>
          <cell r="E829" t="str">
            <v>2.400 mg oder mehr</v>
          </cell>
          <cell r="F829">
            <v>12520.8</v>
          </cell>
        </row>
        <row r="830">
          <cell r="C830">
            <v>0</v>
          </cell>
          <cell r="D830">
            <v>0</v>
          </cell>
          <cell r="E830" t="str">
            <v>Applikation von Medikamenten, Liste 7: Posaconazol, oral, Suspension</v>
          </cell>
          <cell r="F830">
            <v>0</v>
          </cell>
        </row>
        <row r="831">
          <cell r="C831" t="str">
            <v>ZP62.01</v>
          </cell>
          <cell r="D831" t="str">
            <v>6-007.00</v>
          </cell>
          <cell r="E831" t="str">
            <v>1.000 mg bis unter 2.000 mg3)</v>
          </cell>
          <cell r="F831">
            <v>230.53</v>
          </cell>
        </row>
        <row r="832">
          <cell r="C832" t="str">
            <v>ZP62.02</v>
          </cell>
          <cell r="D832" t="str">
            <v>6-007.01</v>
          </cell>
          <cell r="E832" t="str">
            <v>2.000 mg bis unter 3.000 mg3)</v>
          </cell>
          <cell r="F832">
            <v>403.43</v>
          </cell>
        </row>
        <row r="833">
          <cell r="C833" t="str">
            <v>ZP62.03</v>
          </cell>
          <cell r="D833" t="str">
            <v>6-007.02</v>
          </cell>
          <cell r="E833" t="str">
            <v>3.000 mg bis unter 4.200 mg</v>
          </cell>
          <cell r="F833">
            <v>587.86</v>
          </cell>
        </row>
        <row r="834">
          <cell r="C834" t="str">
            <v>ZP62.04</v>
          </cell>
          <cell r="D834" t="str">
            <v>6-007.03</v>
          </cell>
          <cell r="E834" t="str">
            <v>4.200 mg bis unter 5.400 mg</v>
          </cell>
          <cell r="F834">
            <v>795.34</v>
          </cell>
        </row>
        <row r="835">
          <cell r="C835" t="str">
            <v>ZP62.05</v>
          </cell>
          <cell r="D835" t="str">
            <v>6-007.04</v>
          </cell>
          <cell r="E835" t="str">
            <v>5.400 mg bis unter 6.600 mg</v>
          </cell>
          <cell r="F835">
            <v>1002.82</v>
          </cell>
        </row>
        <row r="836">
          <cell r="C836" t="str">
            <v>ZP62.06</v>
          </cell>
          <cell r="D836" t="str">
            <v>6-007.05</v>
          </cell>
          <cell r="E836" t="str">
            <v>6.600 mg bis unter 7.800 mg</v>
          </cell>
          <cell r="F836">
            <v>1210.3</v>
          </cell>
        </row>
        <row r="837">
          <cell r="C837" t="str">
            <v>ZP62.07</v>
          </cell>
          <cell r="D837" t="str">
            <v>6-007.06</v>
          </cell>
          <cell r="E837" t="str">
            <v>7.800 mg bis unter 9.000 mg</v>
          </cell>
          <cell r="F837">
            <v>1417.78</v>
          </cell>
        </row>
        <row r="838">
          <cell r="C838" t="str">
            <v>ZP62.08</v>
          </cell>
          <cell r="D838" t="str">
            <v>6-007.07</v>
          </cell>
          <cell r="E838" t="str">
            <v>9.000 mg bis unter 11.400 mg</v>
          </cell>
          <cell r="F838">
            <v>1694.42</v>
          </cell>
        </row>
        <row r="839">
          <cell r="C839" t="str">
            <v>ZP62.09</v>
          </cell>
          <cell r="D839" t="str">
            <v>6-007.08</v>
          </cell>
          <cell r="E839" t="str">
            <v>11.400 mg bis unter 13.800 mg</v>
          </cell>
          <cell r="F839">
            <v>2109.38</v>
          </cell>
        </row>
        <row r="840">
          <cell r="C840" t="str">
            <v>ZP62.10</v>
          </cell>
          <cell r="D840" t="str">
            <v>6-007.09</v>
          </cell>
          <cell r="E840" t="str">
            <v>13.800 mg bis unter 16.200 mg</v>
          </cell>
          <cell r="F840">
            <v>2524.34</v>
          </cell>
        </row>
        <row r="841">
          <cell r="C841" t="str">
            <v>ZP62.11</v>
          </cell>
          <cell r="D841" t="str">
            <v>6-007.0a</v>
          </cell>
          <cell r="E841" t="str">
            <v>16.200 mg bis unter 18.600 mg</v>
          </cell>
          <cell r="F841">
            <v>2939.3</v>
          </cell>
        </row>
        <row r="842">
          <cell r="C842" t="str">
            <v>ZP62.12</v>
          </cell>
          <cell r="D842" t="str">
            <v>6-007.0b</v>
          </cell>
          <cell r="E842" t="str">
            <v>18.600 mg bis unter 21.000 mg</v>
          </cell>
          <cell r="F842">
            <v>3354.26</v>
          </cell>
        </row>
        <row r="843">
          <cell r="C843" t="str">
            <v>ZP62.13</v>
          </cell>
          <cell r="D843" t="str">
            <v>6-007.0c</v>
          </cell>
          <cell r="E843" t="str">
            <v>21.000 mg bis unter 25.800 mg</v>
          </cell>
          <cell r="F843">
            <v>3907.54</v>
          </cell>
        </row>
        <row r="844">
          <cell r="C844" t="str">
            <v>ZP62.14</v>
          </cell>
          <cell r="D844" t="str">
            <v>6-007.0d</v>
          </cell>
          <cell r="E844" t="str">
            <v>25.800 mg bis unter 30.600 mg</v>
          </cell>
          <cell r="F844">
            <v>4737.46</v>
          </cell>
        </row>
        <row r="845">
          <cell r="C845" t="str">
            <v>ZP62.15</v>
          </cell>
          <cell r="D845" t="str">
            <v>6-007.0e</v>
          </cell>
          <cell r="E845" t="str">
            <v>30.600 mg bis unter 35.400 mg</v>
          </cell>
          <cell r="F845">
            <v>5567.38</v>
          </cell>
        </row>
        <row r="846">
          <cell r="C846" t="str">
            <v>ZP62.16</v>
          </cell>
          <cell r="D846" t="str">
            <v>6-007.0f</v>
          </cell>
          <cell r="E846" t="str">
            <v>35.400 mg bis unter 40.200 mg</v>
          </cell>
          <cell r="F846">
            <v>6397.3</v>
          </cell>
        </row>
        <row r="847">
          <cell r="C847" t="str">
            <v>ZP62.17</v>
          </cell>
          <cell r="D847" t="str">
            <v>6-007.0g</v>
          </cell>
          <cell r="E847" t="str">
            <v>40.200 mg bis unter 45.000 mg</v>
          </cell>
          <cell r="F847">
            <v>7227.22</v>
          </cell>
        </row>
        <row r="848">
          <cell r="C848" t="str">
            <v>ZP62.18</v>
          </cell>
          <cell r="D848" t="str">
            <v>6-007.0h</v>
          </cell>
          <cell r="E848" t="str">
            <v>45.000 mg bis unter 54.600 mg</v>
          </cell>
          <cell r="F848">
            <v>8333.7800000000007</v>
          </cell>
        </row>
        <row r="849">
          <cell r="C849" t="str">
            <v>ZP62.19</v>
          </cell>
          <cell r="D849" t="str">
            <v>6-007.0j</v>
          </cell>
          <cell r="E849" t="str">
            <v>54.600 mg bis unter 64.200 mg</v>
          </cell>
          <cell r="F849">
            <v>9993.6200000000008</v>
          </cell>
        </row>
        <row r="850">
          <cell r="C850" t="str">
            <v>ZP62.20</v>
          </cell>
          <cell r="D850" t="str">
            <v>6-007.0k</v>
          </cell>
          <cell r="E850" t="str">
            <v>64.200 mg bis unter 73.800 mg</v>
          </cell>
          <cell r="F850">
            <v>11653.46</v>
          </cell>
        </row>
        <row r="851">
          <cell r="C851" t="str">
            <v>ZP62.21</v>
          </cell>
          <cell r="D851" t="str">
            <v>6-007.0m</v>
          </cell>
          <cell r="E851" t="str">
            <v>73.800 mg bis unter 83.400 mg</v>
          </cell>
          <cell r="F851">
            <v>13313.3</v>
          </cell>
        </row>
        <row r="852">
          <cell r="C852" t="str">
            <v>ZP62.22</v>
          </cell>
          <cell r="D852" t="str">
            <v>6-007.0n</v>
          </cell>
          <cell r="E852" t="str">
            <v>83.400 mg bis unter 93.000 mg</v>
          </cell>
          <cell r="F852">
            <v>14973.14</v>
          </cell>
        </row>
        <row r="853">
          <cell r="C853" t="str">
            <v>ZP62.23</v>
          </cell>
          <cell r="D853" t="str">
            <v>6-007.0p</v>
          </cell>
          <cell r="E853" t="str">
            <v>93.000 mg oder mehr</v>
          </cell>
          <cell r="F853">
            <v>16632.98</v>
          </cell>
        </row>
        <row r="854">
          <cell r="C854">
            <v>0</v>
          </cell>
          <cell r="D854">
            <v>0</v>
          </cell>
          <cell r="E854" t="str">
            <v>Applikation von Medikamenten, Liste 3: Abatacept, intravenös</v>
          </cell>
          <cell r="F854">
            <v>0</v>
          </cell>
        </row>
        <row r="855">
          <cell r="C855" t="str">
            <v>ZP63.01</v>
          </cell>
          <cell r="D855" t="str">
            <v>6-003.s0</v>
          </cell>
          <cell r="E855" t="str">
            <v>125 mg bis unter 250 mg4)</v>
          </cell>
          <cell r="F855">
            <v>304.73</v>
          </cell>
        </row>
        <row r="856">
          <cell r="C856" t="str">
            <v>ZP63.02</v>
          </cell>
          <cell r="D856" t="str">
            <v>6-003.s1</v>
          </cell>
          <cell r="E856" t="str">
            <v>250 mg bis unter 500 mg4)</v>
          </cell>
          <cell r="F856">
            <v>609.47</v>
          </cell>
        </row>
        <row r="857">
          <cell r="C857" t="str">
            <v>ZP63.03</v>
          </cell>
          <cell r="D857" t="str">
            <v>6-003.s2</v>
          </cell>
          <cell r="E857" t="str">
            <v>500 mg bis unter 750 mg</v>
          </cell>
          <cell r="F857">
            <v>914.2</v>
          </cell>
        </row>
        <row r="858">
          <cell r="C858" t="str">
            <v>ZP63.04</v>
          </cell>
          <cell r="D858" t="str">
            <v>6-003.s3</v>
          </cell>
          <cell r="E858" t="str">
            <v>750 mg bis unter 1.000 mg</v>
          </cell>
          <cell r="F858">
            <v>1371.3</v>
          </cell>
        </row>
        <row r="859">
          <cell r="C859" t="str">
            <v>ZP63.05</v>
          </cell>
          <cell r="D859" t="str">
            <v>6-003.s4</v>
          </cell>
          <cell r="E859" t="str">
            <v>1.000 mg bis unter 1.250 mg</v>
          </cell>
          <cell r="F859">
            <v>1828.4</v>
          </cell>
        </row>
        <row r="860">
          <cell r="C860" t="str">
            <v>ZP63.06</v>
          </cell>
          <cell r="D860" t="str">
            <v>6-003.s5</v>
          </cell>
          <cell r="E860" t="str">
            <v>1.250 mg bis unter 1.500 mg</v>
          </cell>
          <cell r="F860">
            <v>2285.5</v>
          </cell>
        </row>
        <row r="861">
          <cell r="C861" t="str">
            <v>ZP63.07</v>
          </cell>
          <cell r="D861" t="str">
            <v>6-003.s6</v>
          </cell>
          <cell r="E861" t="str">
            <v>1.500 mg bis unter 1.750 mg</v>
          </cell>
          <cell r="F861">
            <v>2742.6</v>
          </cell>
        </row>
        <row r="862">
          <cell r="C862" t="str">
            <v>ZP63.08</v>
          </cell>
          <cell r="D862" t="str">
            <v>6-003.s7</v>
          </cell>
          <cell r="E862" t="str">
            <v>1.750 mg bis unter 2.000 mg</v>
          </cell>
          <cell r="F862">
            <v>3199.7</v>
          </cell>
        </row>
        <row r="863">
          <cell r="C863" t="str">
            <v>ZP63.09</v>
          </cell>
          <cell r="D863" t="str">
            <v>6-003.s8</v>
          </cell>
          <cell r="E863" t="str">
            <v>2.000 mg bis unter 2.250 mg</v>
          </cell>
          <cell r="F863">
            <v>3656.8</v>
          </cell>
        </row>
        <row r="864">
          <cell r="C864" t="str">
            <v>ZP63.10</v>
          </cell>
          <cell r="D864" t="str">
            <v>6-003.s9</v>
          </cell>
          <cell r="E864" t="str">
            <v>2.250 mg bis unter 2.500 mg</v>
          </cell>
          <cell r="F864">
            <v>4113.8999999999996</v>
          </cell>
        </row>
        <row r="865">
          <cell r="C865" t="str">
            <v>ZP63.11</v>
          </cell>
          <cell r="D865" t="str">
            <v>6-003.sa</v>
          </cell>
          <cell r="E865" t="str">
            <v>2.500 mg bis unter 2.750 mg</v>
          </cell>
          <cell r="F865">
            <v>4571</v>
          </cell>
        </row>
        <row r="866">
          <cell r="C866" t="str">
            <v>ZP63.12</v>
          </cell>
          <cell r="D866" t="str">
            <v>6-003.sb</v>
          </cell>
          <cell r="E866" t="str">
            <v>2.750 mg bis unter 3.000 mg</v>
          </cell>
          <cell r="F866">
            <v>5028.1000000000004</v>
          </cell>
        </row>
        <row r="867">
          <cell r="C867" t="str">
            <v>ZP63.13</v>
          </cell>
          <cell r="D867" t="str">
            <v>6-003.sc</v>
          </cell>
          <cell r="E867" t="str">
            <v>3.000 mg oder mehr</v>
          </cell>
          <cell r="F867">
            <v>5485.2</v>
          </cell>
        </row>
        <row r="868">
          <cell r="C868">
            <v>0</v>
          </cell>
          <cell r="D868">
            <v>0</v>
          </cell>
          <cell r="E868" t="str">
            <v>Applikation von Medikamenten, Liste 3: Eculizumab, parenteral</v>
          </cell>
          <cell r="F868">
            <v>0</v>
          </cell>
        </row>
        <row r="869">
          <cell r="C869" t="str">
            <v>ZP64.01</v>
          </cell>
          <cell r="D869" t="str">
            <v>6-003.h0</v>
          </cell>
          <cell r="E869" t="str">
            <v>300 mg bis unter 600 mg</v>
          </cell>
          <cell r="F869">
            <v>5567.22</v>
          </cell>
        </row>
        <row r="870">
          <cell r="C870" t="str">
            <v>ZP64.02</v>
          </cell>
          <cell r="D870" t="str">
            <v>6-003.h1</v>
          </cell>
          <cell r="E870" t="str">
            <v>600 mg bis unter 900 mg</v>
          </cell>
          <cell r="F870">
            <v>11134.44</v>
          </cell>
        </row>
        <row r="871">
          <cell r="C871" t="str">
            <v>ZP64.03</v>
          </cell>
          <cell r="D871" t="str">
            <v>6-003.h2</v>
          </cell>
          <cell r="E871" t="str">
            <v>900 mg bis unter 1.200 mg</v>
          </cell>
          <cell r="F871">
            <v>16701.66</v>
          </cell>
        </row>
        <row r="872">
          <cell r="C872" t="str">
            <v>ZP64.04</v>
          </cell>
          <cell r="D872" t="str">
            <v>6-003.h3</v>
          </cell>
          <cell r="E872" t="str">
            <v>1.200 mg bis unter 1.500 mg</v>
          </cell>
          <cell r="F872">
            <v>22268.880000000001</v>
          </cell>
        </row>
        <row r="873">
          <cell r="C873" t="str">
            <v>ZP64.05</v>
          </cell>
          <cell r="D873" t="str">
            <v>6-003.h4</v>
          </cell>
          <cell r="E873" t="str">
            <v>1.500 mg bis unter 1.800 mg</v>
          </cell>
          <cell r="F873">
            <v>27836.1</v>
          </cell>
        </row>
        <row r="874">
          <cell r="C874" t="str">
            <v>ZP64.06</v>
          </cell>
          <cell r="D874" t="str">
            <v>6-003.h5</v>
          </cell>
          <cell r="E874" t="str">
            <v>1.800 mg bis unter 2.100 mg</v>
          </cell>
          <cell r="F874">
            <v>33403.32</v>
          </cell>
        </row>
        <row r="875">
          <cell r="C875" t="str">
            <v>ZP64.07</v>
          </cell>
          <cell r="D875" t="str">
            <v>6-003.h6</v>
          </cell>
          <cell r="E875" t="str">
            <v>2.100 mg bis unter 2.400 mg</v>
          </cell>
          <cell r="F875">
            <v>38970.54</v>
          </cell>
        </row>
        <row r="876">
          <cell r="C876" t="str">
            <v>ZP64.08</v>
          </cell>
          <cell r="D876" t="str">
            <v>6-003.h7</v>
          </cell>
          <cell r="E876" t="str">
            <v>2.400 mg bis unter 2.700 mg</v>
          </cell>
          <cell r="F876">
            <v>44537.760000000002</v>
          </cell>
        </row>
        <row r="877">
          <cell r="C877" t="str">
            <v>ZP64.09</v>
          </cell>
          <cell r="D877" t="str">
            <v>6-003.h8</v>
          </cell>
          <cell r="E877" t="str">
            <v>2.700 mg bis unter 3.000 mg</v>
          </cell>
          <cell r="F877">
            <v>50104.98</v>
          </cell>
        </row>
        <row r="878">
          <cell r="C878" t="str">
            <v>ZP64.10</v>
          </cell>
          <cell r="D878" t="str">
            <v>6-003.h9</v>
          </cell>
          <cell r="E878" t="str">
            <v>3.000 mg bis unter 3.300 mg</v>
          </cell>
          <cell r="F878">
            <v>55672.2</v>
          </cell>
        </row>
        <row r="879">
          <cell r="C879" t="str">
            <v>ZP64.11</v>
          </cell>
          <cell r="D879" t="str">
            <v>6-003.ha</v>
          </cell>
          <cell r="E879" t="str">
            <v>3.300 mg bis unter 3.600 mg</v>
          </cell>
          <cell r="F879">
            <v>61239.42</v>
          </cell>
        </row>
        <row r="880">
          <cell r="C880" t="str">
            <v>ZP64.12</v>
          </cell>
          <cell r="D880" t="str">
            <v>6-003.hb</v>
          </cell>
          <cell r="E880" t="str">
            <v>3.600 mg bis unter 3.900 mg</v>
          </cell>
          <cell r="F880">
            <v>66806.64</v>
          </cell>
        </row>
        <row r="881">
          <cell r="C881" t="str">
            <v>ZP64.13</v>
          </cell>
          <cell r="D881" t="str">
            <v>6-003.hc</v>
          </cell>
          <cell r="E881" t="str">
            <v>3.900 mg bis unter 4.200 mg</v>
          </cell>
          <cell r="F881">
            <v>72373.86</v>
          </cell>
        </row>
        <row r="882">
          <cell r="C882" t="str">
            <v>ZP64.14</v>
          </cell>
          <cell r="D882" t="str">
            <v>6-003.hd</v>
          </cell>
          <cell r="E882" t="str">
            <v>4.200 mg bis unter 4.500 mg</v>
          </cell>
          <cell r="F882">
            <v>77941.08</v>
          </cell>
        </row>
        <row r="883">
          <cell r="C883" t="str">
            <v>ZP64.15</v>
          </cell>
          <cell r="D883" t="str">
            <v>6-003.he</v>
          </cell>
          <cell r="E883" t="str">
            <v>4.500 mg bis unter 4.800 mg</v>
          </cell>
          <cell r="F883">
            <v>83508.3</v>
          </cell>
        </row>
        <row r="884">
          <cell r="C884" t="str">
            <v>ZP64.16</v>
          </cell>
          <cell r="D884" t="str">
            <v>6-003.hf</v>
          </cell>
          <cell r="E884" t="str">
            <v>4.800 mg bis unter 5.100 mg</v>
          </cell>
          <cell r="F884">
            <v>89075.520000000004</v>
          </cell>
        </row>
        <row r="885">
          <cell r="C885" t="str">
            <v>ZP64.17</v>
          </cell>
          <cell r="D885" t="str">
            <v>6-003.hg</v>
          </cell>
          <cell r="E885" t="str">
            <v>5.100 mg bis unter 5.400 mg</v>
          </cell>
          <cell r="F885">
            <v>94642.74</v>
          </cell>
        </row>
        <row r="886">
          <cell r="C886" t="str">
            <v>ZP64.18</v>
          </cell>
          <cell r="D886" t="str">
            <v>6-003.hh</v>
          </cell>
          <cell r="E886" t="str">
            <v>5.400 mg bis unter 5.700 mg</v>
          </cell>
          <cell r="F886">
            <v>100209.96</v>
          </cell>
        </row>
        <row r="887">
          <cell r="C887" t="str">
            <v>ZP64.19</v>
          </cell>
          <cell r="D887" t="str">
            <v>6-003.hj</v>
          </cell>
          <cell r="E887" t="str">
            <v>5.700 mg bis unter 6.000 mg</v>
          </cell>
          <cell r="F887">
            <v>105777.18</v>
          </cell>
        </row>
        <row r="888">
          <cell r="C888" t="str">
            <v>ZP64.20</v>
          </cell>
          <cell r="D888" t="str">
            <v>6-003.hk</v>
          </cell>
          <cell r="E888" t="str">
            <v>6.000 mg oder mehr</v>
          </cell>
          <cell r="F888">
            <v>111344.4</v>
          </cell>
        </row>
        <row r="889">
          <cell r="C889">
            <v>0</v>
          </cell>
          <cell r="D889">
            <v>0</v>
          </cell>
          <cell r="E889" t="str">
            <v>Applikation von Medikamenten, Liste 6: Ofatumumab, parenteral</v>
          </cell>
          <cell r="F889">
            <v>0</v>
          </cell>
        </row>
        <row r="890">
          <cell r="C890" t="str">
            <v>ZP65.01</v>
          </cell>
          <cell r="D890" t="str">
            <v>6-006.40</v>
          </cell>
          <cell r="E890" t="str">
            <v>300 mg bis unter 600 mg</v>
          </cell>
          <cell r="F890">
            <v>879.21</v>
          </cell>
        </row>
        <row r="891">
          <cell r="C891" t="str">
            <v>ZP65.02</v>
          </cell>
          <cell r="D891" t="str">
            <v>6-006.41</v>
          </cell>
          <cell r="E891" t="str">
            <v>600 mg bis unter 900 mg</v>
          </cell>
          <cell r="F891">
            <v>1758.42</v>
          </cell>
        </row>
        <row r="892">
          <cell r="C892" t="str">
            <v>ZP65.03</v>
          </cell>
          <cell r="D892" t="str">
            <v>6-006.42</v>
          </cell>
          <cell r="E892" t="str">
            <v>900 mg bis unter 1.200 mg</v>
          </cell>
          <cell r="F892">
            <v>2637.63</v>
          </cell>
        </row>
        <row r="893">
          <cell r="C893" t="str">
            <v>ZP65.04</v>
          </cell>
          <cell r="D893" t="str">
            <v>6-006.43</v>
          </cell>
          <cell r="E893" t="str">
            <v>1.200 mg bis unter 1.500 mg</v>
          </cell>
          <cell r="F893">
            <v>3516.84</v>
          </cell>
        </row>
        <row r="894">
          <cell r="C894" t="str">
            <v>ZP65.05</v>
          </cell>
          <cell r="D894" t="str">
            <v>6-006.44</v>
          </cell>
          <cell r="E894" t="str">
            <v>1.500 mg bis unter 2.000 mg</v>
          </cell>
          <cell r="F894">
            <v>4396.05</v>
          </cell>
        </row>
        <row r="895">
          <cell r="C895" t="str">
            <v>ZP65.06</v>
          </cell>
          <cell r="D895" t="str">
            <v>6-006.45</v>
          </cell>
          <cell r="E895" t="str">
            <v>2.000 mg bis unter 4.000 mg</v>
          </cell>
          <cell r="F895">
            <v>5861.4</v>
          </cell>
        </row>
        <row r="896">
          <cell r="C896" t="str">
            <v>ZP65.07</v>
          </cell>
          <cell r="D896" t="str">
            <v>6-006.46</v>
          </cell>
          <cell r="E896" t="str">
            <v>4.000 mg bis unter 6.000 mg</v>
          </cell>
          <cell r="F896">
            <v>11722.8</v>
          </cell>
        </row>
        <row r="897">
          <cell r="C897" t="str">
            <v>ZP65.08</v>
          </cell>
          <cell r="D897" t="str">
            <v>6-006.47</v>
          </cell>
          <cell r="E897" t="str">
            <v>6.000 mg bis unter 8.000 mg</v>
          </cell>
          <cell r="F897">
            <v>17584.2</v>
          </cell>
        </row>
        <row r="898">
          <cell r="C898" t="str">
            <v>ZP65.09</v>
          </cell>
          <cell r="D898" t="str">
            <v>6-006.48</v>
          </cell>
          <cell r="E898" t="str">
            <v>8.000 mg bis unter 10.000 mg</v>
          </cell>
          <cell r="F898">
            <v>23445.599999999999</v>
          </cell>
        </row>
        <row r="899">
          <cell r="C899" t="str">
            <v>ZP65.10</v>
          </cell>
          <cell r="D899" t="str">
            <v>6-006.49</v>
          </cell>
          <cell r="E899" t="str">
            <v>10.000 mg bis unter 12.000 mg</v>
          </cell>
          <cell r="F899">
            <v>29307</v>
          </cell>
        </row>
        <row r="900">
          <cell r="C900" t="str">
            <v>ZP65.11</v>
          </cell>
          <cell r="D900" t="str">
            <v>6-006.4a</v>
          </cell>
          <cell r="E900" t="str">
            <v>12.000 mg bis unter 14.000 mg</v>
          </cell>
          <cell r="F900">
            <v>35168.400000000001</v>
          </cell>
        </row>
        <row r="901">
          <cell r="C901" t="str">
            <v>ZP65.12</v>
          </cell>
          <cell r="D901" t="str">
            <v>6-006.4b</v>
          </cell>
          <cell r="E901" t="str">
            <v>14.000 mg bis unter 16.000 mg</v>
          </cell>
          <cell r="F901">
            <v>41029.800000000003</v>
          </cell>
        </row>
        <row r="902">
          <cell r="C902" t="str">
            <v>ZP65.13</v>
          </cell>
          <cell r="D902" t="str">
            <v>6-006.4c</v>
          </cell>
          <cell r="E902" t="str">
            <v>16.000 mg bis unter 18.000 mg</v>
          </cell>
          <cell r="F902">
            <v>46891.199999999997</v>
          </cell>
        </row>
        <row r="903">
          <cell r="C903" t="str">
            <v>ZP65.14</v>
          </cell>
          <cell r="D903" t="str">
            <v>6-006.4d</v>
          </cell>
          <cell r="E903" t="str">
            <v>18.000 mg bis unter 20.000 mg</v>
          </cell>
          <cell r="F903">
            <v>52752.6</v>
          </cell>
        </row>
        <row r="904">
          <cell r="C904" t="str">
            <v>ZP65.15</v>
          </cell>
          <cell r="D904" t="str">
            <v>6-006.4e</v>
          </cell>
          <cell r="E904" t="str">
            <v>20.000 mg bis unter 22.000 mg</v>
          </cell>
          <cell r="F904">
            <v>58614</v>
          </cell>
        </row>
        <row r="905">
          <cell r="C905" t="str">
            <v>ZP65.16</v>
          </cell>
          <cell r="D905" t="str">
            <v>6-006.4f</v>
          </cell>
          <cell r="E905" t="str">
            <v>22.000 mg bis unter 24.000 mg</v>
          </cell>
          <cell r="F905">
            <v>64475.4</v>
          </cell>
        </row>
        <row r="906">
          <cell r="C906" t="str">
            <v>ZP65.17</v>
          </cell>
          <cell r="D906" t="str">
            <v>6-006.4g</v>
          </cell>
          <cell r="E906" t="str">
            <v>24.000 mg oder mehr</v>
          </cell>
          <cell r="F906">
            <v>70336.800000000003</v>
          </cell>
        </row>
        <row r="907">
          <cell r="C907">
            <v>0</v>
          </cell>
          <cell r="D907">
            <v>0</v>
          </cell>
          <cell r="E907" t="str">
            <v>Applikation von Medikamenten, Liste 4: Decitabine, parenteral</v>
          </cell>
          <cell r="F907">
            <v>0</v>
          </cell>
        </row>
        <row r="908">
          <cell r="C908" t="str">
            <v>ZP66.01</v>
          </cell>
          <cell r="D908" t="str">
            <v>6-004.40</v>
          </cell>
          <cell r="E908" t="str">
            <v>30 mg bis unter 60 mg</v>
          </cell>
          <cell r="F908">
            <v>1050.24</v>
          </cell>
        </row>
        <row r="909">
          <cell r="C909" t="str">
            <v>ZP66.02</v>
          </cell>
          <cell r="D909" t="str">
            <v>6-004.41</v>
          </cell>
          <cell r="E909" t="str">
            <v>60 mg bis unter 90 mg</v>
          </cell>
          <cell r="F909">
            <v>1945.4</v>
          </cell>
        </row>
        <row r="910">
          <cell r="C910" t="str">
            <v>ZP66.03</v>
          </cell>
          <cell r="D910" t="str">
            <v>6-004.42</v>
          </cell>
          <cell r="E910" t="str">
            <v>90 mg bis unter 120 mg</v>
          </cell>
          <cell r="F910">
            <v>2779.14</v>
          </cell>
        </row>
        <row r="911">
          <cell r="C911" t="str">
            <v>ZP66.04</v>
          </cell>
          <cell r="D911" t="str">
            <v>6-004.43</v>
          </cell>
          <cell r="E911" t="str">
            <v>120 mg bis unter 150 mg</v>
          </cell>
          <cell r="F911">
            <v>3612.88</v>
          </cell>
        </row>
        <row r="912">
          <cell r="C912" t="str">
            <v>ZP66.05</v>
          </cell>
          <cell r="D912" t="str">
            <v>6-004.44</v>
          </cell>
          <cell r="E912" t="str">
            <v>150 mg bis unter 180 mg</v>
          </cell>
          <cell r="F912">
            <v>4446.62</v>
          </cell>
        </row>
        <row r="913">
          <cell r="C913" t="str">
            <v>ZP66.06</v>
          </cell>
          <cell r="D913" t="str">
            <v>6-004.45</v>
          </cell>
          <cell r="E913" t="str">
            <v>180 mg bis unter 210 mg</v>
          </cell>
          <cell r="F913">
            <v>5280.37</v>
          </cell>
        </row>
        <row r="914">
          <cell r="C914" t="str">
            <v>ZP66.07</v>
          </cell>
          <cell r="D914" t="str">
            <v>6-004.46</v>
          </cell>
          <cell r="E914" t="str">
            <v>210 mg bis unter 240 mg</v>
          </cell>
          <cell r="F914">
            <v>6060.75</v>
          </cell>
        </row>
        <row r="915">
          <cell r="C915" t="str">
            <v>ZP66.08</v>
          </cell>
          <cell r="D915" t="str">
            <v>6-004.47</v>
          </cell>
          <cell r="E915" t="str">
            <v>240 mg bis unter 270 mg</v>
          </cell>
          <cell r="F915">
            <v>6947.85</v>
          </cell>
        </row>
        <row r="916">
          <cell r="C916" t="str">
            <v>ZP66.09</v>
          </cell>
          <cell r="D916" t="str">
            <v>6-004.48</v>
          </cell>
          <cell r="E916" t="str">
            <v>270 mg bis unter 300 mg</v>
          </cell>
          <cell r="F916">
            <v>7781.59</v>
          </cell>
        </row>
        <row r="917">
          <cell r="C917" t="str">
            <v>ZP66.10</v>
          </cell>
          <cell r="D917" t="str">
            <v>6-004.49</v>
          </cell>
          <cell r="E917" t="str">
            <v>300 mg bis unter 330 mg</v>
          </cell>
          <cell r="F917">
            <v>8615.33</v>
          </cell>
        </row>
        <row r="918">
          <cell r="C918" t="str">
            <v>ZP66.11</v>
          </cell>
          <cell r="D918" t="str">
            <v>6-004.4a</v>
          </cell>
          <cell r="E918" t="str">
            <v>330 mg bis unter 360 mg</v>
          </cell>
          <cell r="F918">
            <v>9449.08</v>
          </cell>
        </row>
        <row r="919">
          <cell r="C919" t="str">
            <v>ZP66.12</v>
          </cell>
          <cell r="D919" t="str">
            <v>6-004.4b</v>
          </cell>
          <cell r="E919" t="str">
            <v>360 mg bis unter 390 mg</v>
          </cell>
          <cell r="F919">
            <v>10282.82</v>
          </cell>
        </row>
        <row r="920">
          <cell r="C920" t="str">
            <v>ZP66.13</v>
          </cell>
          <cell r="D920" t="str">
            <v>6-004.4c</v>
          </cell>
          <cell r="E920" t="str">
            <v>390 mg bis unter 420 mg</v>
          </cell>
          <cell r="F920">
            <v>11116.56</v>
          </cell>
        </row>
        <row r="921">
          <cell r="C921" t="str">
            <v>ZP66.14</v>
          </cell>
          <cell r="D921" t="str">
            <v>6-004.4d</v>
          </cell>
          <cell r="E921" t="str">
            <v>420 mg bis unter 450 mg</v>
          </cell>
          <cell r="F921">
            <v>11950.3</v>
          </cell>
        </row>
        <row r="922">
          <cell r="C922" t="str">
            <v>ZP66.15</v>
          </cell>
          <cell r="D922" t="str">
            <v>6-004.4e</v>
          </cell>
          <cell r="E922" t="str">
            <v>450 mg bis unter 480 mg</v>
          </cell>
          <cell r="F922">
            <v>12784.04</v>
          </cell>
        </row>
        <row r="923">
          <cell r="C923" t="str">
            <v>ZP66.16</v>
          </cell>
          <cell r="D923" t="str">
            <v>6-004.4f</v>
          </cell>
          <cell r="E923" t="str">
            <v>480 mg bis unter 510 mg</v>
          </cell>
          <cell r="F923">
            <v>13617.79</v>
          </cell>
        </row>
        <row r="924">
          <cell r="C924" t="str">
            <v>ZP66.17</v>
          </cell>
          <cell r="D924" t="str">
            <v>6-004.4g</v>
          </cell>
          <cell r="E924" t="str">
            <v>510 mg oder mehr</v>
          </cell>
          <cell r="F924">
            <v>14451.53</v>
          </cell>
        </row>
        <row r="925">
          <cell r="C925">
            <v>0</v>
          </cell>
          <cell r="D925">
            <v>0</v>
          </cell>
          <cell r="E925" t="str">
            <v>Applikation von Medikamenten, Liste 5: Tocilizumab, intravenös</v>
          </cell>
          <cell r="F925">
            <v>0</v>
          </cell>
        </row>
        <row r="926">
          <cell r="C926" t="str">
            <v>ZP67.01</v>
          </cell>
          <cell r="D926" t="str">
            <v>6-005.m0</v>
          </cell>
          <cell r="E926" t="str">
            <v>80 mg bis unter 200 mg4)</v>
          </cell>
          <cell r="F926">
            <v>317.86</v>
          </cell>
        </row>
        <row r="927">
          <cell r="C927" t="str">
            <v>ZP67.02</v>
          </cell>
          <cell r="D927" t="str">
            <v>6-005.m1</v>
          </cell>
          <cell r="E927" t="str">
            <v>200 mg bis unter 320 mg4)</v>
          </cell>
          <cell r="F927">
            <v>635.71</v>
          </cell>
        </row>
        <row r="928">
          <cell r="C928" t="str">
            <v>ZP67.03</v>
          </cell>
          <cell r="D928" t="str">
            <v>6-005.m2</v>
          </cell>
          <cell r="E928" t="str">
            <v>320 mg bis unter 480 mg</v>
          </cell>
          <cell r="F928">
            <v>953.57</v>
          </cell>
        </row>
        <row r="929">
          <cell r="C929" t="str">
            <v>ZP67.04</v>
          </cell>
          <cell r="D929" t="str">
            <v>6-005.m3</v>
          </cell>
          <cell r="E929" t="str">
            <v>480 mg bis unter 640 mg</v>
          </cell>
          <cell r="F929">
            <v>1377.38</v>
          </cell>
        </row>
        <row r="930">
          <cell r="C930" t="str">
            <v>ZP67.05</v>
          </cell>
          <cell r="D930" t="str">
            <v>6-005.m4</v>
          </cell>
          <cell r="E930" t="str">
            <v>640 mg bis unter 800 mg</v>
          </cell>
          <cell r="F930">
            <v>1785.53</v>
          </cell>
        </row>
        <row r="931">
          <cell r="C931" t="str">
            <v>ZP67.06</v>
          </cell>
          <cell r="D931" t="str">
            <v>6-005.m5</v>
          </cell>
          <cell r="E931" t="str">
            <v>800 mg bis unter 960 mg</v>
          </cell>
          <cell r="F931">
            <v>2224.9899999999998</v>
          </cell>
        </row>
        <row r="932">
          <cell r="C932" t="str">
            <v>ZP67.07</v>
          </cell>
          <cell r="D932" t="str">
            <v>6-005.m6</v>
          </cell>
          <cell r="E932" t="str">
            <v>960 mg bis unter 1.120 mg</v>
          </cell>
          <cell r="F932">
            <v>2648.8</v>
          </cell>
        </row>
        <row r="933">
          <cell r="C933" t="str">
            <v>ZP67.08</v>
          </cell>
          <cell r="D933" t="str">
            <v>6-005.m7</v>
          </cell>
          <cell r="E933" t="str">
            <v>1.120 mg bis unter 1.280 mg</v>
          </cell>
          <cell r="F933">
            <v>3072.61</v>
          </cell>
        </row>
        <row r="934">
          <cell r="C934" t="str">
            <v>ZP67.09</v>
          </cell>
          <cell r="D934" t="str">
            <v>6-005.m8</v>
          </cell>
          <cell r="E934" t="str">
            <v>1.280 mg bis unter 1.440 mg</v>
          </cell>
          <cell r="F934">
            <v>3496.42</v>
          </cell>
        </row>
        <row r="935">
          <cell r="C935" t="str">
            <v>ZP67.10</v>
          </cell>
          <cell r="D935" t="str">
            <v>6-005.m9</v>
          </cell>
          <cell r="E935" t="str">
            <v>1.440 mg bis unter 1.600 mg</v>
          </cell>
          <cell r="F935">
            <v>3920.22</v>
          </cell>
        </row>
        <row r="936">
          <cell r="C936" t="str">
            <v>ZP67.11</v>
          </cell>
          <cell r="D936" t="str">
            <v>6-005.ma</v>
          </cell>
          <cell r="E936" t="str">
            <v>1.600 mg bis unter 1.760 mg</v>
          </cell>
          <cell r="F936">
            <v>4344.03</v>
          </cell>
        </row>
        <row r="937">
          <cell r="C937" t="str">
            <v>ZP67.12</v>
          </cell>
          <cell r="D937" t="str">
            <v>6-005.mb</v>
          </cell>
          <cell r="E937" t="str">
            <v>1.760 mg bis unter 1.920 mg</v>
          </cell>
          <cell r="F937">
            <v>4767.84</v>
          </cell>
        </row>
        <row r="938">
          <cell r="C938" t="str">
            <v>ZP67.13</v>
          </cell>
          <cell r="D938" t="str">
            <v>6-005.mc</v>
          </cell>
          <cell r="E938" t="str">
            <v>1.920 mg bis unter 2.080 mg</v>
          </cell>
          <cell r="F938">
            <v>5191.6499999999996</v>
          </cell>
        </row>
        <row r="939">
          <cell r="C939" t="str">
            <v>ZP67.14</v>
          </cell>
          <cell r="D939" t="str">
            <v>6-005.md</v>
          </cell>
          <cell r="E939" t="str">
            <v>2.080 mg oder mehr</v>
          </cell>
          <cell r="F939">
            <v>5615.46</v>
          </cell>
        </row>
        <row r="940">
          <cell r="C940">
            <v>0</v>
          </cell>
          <cell r="D940">
            <v>0</v>
          </cell>
          <cell r="E940" t="str">
            <v>Applikation von Medikamenten, Liste 7: Lipegfilgrastim, parenteral</v>
          </cell>
          <cell r="F940">
            <v>0</v>
          </cell>
        </row>
        <row r="941">
          <cell r="C941" t="str">
            <v>ZP68.01</v>
          </cell>
          <cell r="D941" t="str">
            <v>6-007.70</v>
          </cell>
          <cell r="E941" t="str">
            <v>1 mg bis unter 3 mg4)</v>
          </cell>
          <cell r="F941">
            <v>153.88999999999999</v>
          </cell>
        </row>
        <row r="942">
          <cell r="C942" t="str">
            <v>ZP68.02</v>
          </cell>
          <cell r="D942" t="str">
            <v>6-007.71</v>
          </cell>
          <cell r="E942" t="str">
            <v>3 mg bis unter 6 mg4)</v>
          </cell>
          <cell r="F942">
            <v>369.34</v>
          </cell>
        </row>
        <row r="943">
          <cell r="C943" t="str">
            <v>ZP68.03</v>
          </cell>
          <cell r="D943" t="str">
            <v>6-007.72</v>
          </cell>
          <cell r="E943" t="str">
            <v>6 mg bis unter 12 mg</v>
          </cell>
          <cell r="F943">
            <v>362.89</v>
          </cell>
        </row>
        <row r="944">
          <cell r="C944" t="str">
            <v>ZP68.04</v>
          </cell>
          <cell r="D944" t="str">
            <v>6-007.73</v>
          </cell>
          <cell r="E944" t="str">
            <v>12 mg bis unter 18 mg</v>
          </cell>
          <cell r="F944">
            <v>916.91</v>
          </cell>
        </row>
        <row r="945">
          <cell r="C945" t="str">
            <v>ZP68.05</v>
          </cell>
          <cell r="D945" t="str">
            <v>6-007.74</v>
          </cell>
          <cell r="E945" t="str">
            <v>18 mg bis unter 24 mg</v>
          </cell>
          <cell r="F945">
            <v>1470.92</v>
          </cell>
        </row>
        <row r="946">
          <cell r="C946" t="str">
            <v>ZP68.06</v>
          </cell>
          <cell r="D946" t="str">
            <v>6-007.75</v>
          </cell>
          <cell r="E946" t="str">
            <v>24 mg bis unter 30 mg</v>
          </cell>
          <cell r="F946">
            <v>2024.94</v>
          </cell>
        </row>
        <row r="947">
          <cell r="C947" t="str">
            <v>ZP68.07</v>
          </cell>
          <cell r="D947" t="str">
            <v>6-007.76</v>
          </cell>
          <cell r="E947" t="str">
            <v>30 mg oder mehr</v>
          </cell>
          <cell r="F947">
            <v>2578.9499999999998</v>
          </cell>
        </row>
        <row r="948">
          <cell r="C948">
            <v>0</v>
          </cell>
          <cell r="D948">
            <v>0</v>
          </cell>
          <cell r="E948" t="str">
            <v>Transfusion von Vollblut, Erythrozytenkonzentrat und Thrombozytenkonzentrat: Pathogeninaktiviertes Thrombozytenkonzentrat</v>
          </cell>
          <cell r="F948">
            <v>0</v>
          </cell>
        </row>
        <row r="949">
          <cell r="C949" t="str">
            <v>ZP69.01</v>
          </cell>
          <cell r="D949" t="str">
            <v>8-800.h1</v>
          </cell>
          <cell r="E949" t="str">
            <v>2 pathogeninaktivierte Thrombozytenkonzentrate4)</v>
          </cell>
          <cell r="F949">
            <v>667.47</v>
          </cell>
        </row>
        <row r="950">
          <cell r="C950" t="str">
            <v>ZP69.02</v>
          </cell>
          <cell r="D950" t="str">
            <v>8-800.h2</v>
          </cell>
          <cell r="E950" t="str">
            <v>3 pathogeninaktivierte Thrombozytenkonzentrate4)</v>
          </cell>
          <cell r="F950">
            <v>1001.21</v>
          </cell>
        </row>
        <row r="951">
          <cell r="C951" t="str">
            <v>ZP69.03</v>
          </cell>
          <cell r="D951" t="str">
            <v>8-800.h3</v>
          </cell>
          <cell r="E951" t="str">
            <v>4 pathogeninaktivierte Thrombozytenkonzentrate</v>
          </cell>
          <cell r="F951">
            <v>1334.94</v>
          </cell>
        </row>
        <row r="952">
          <cell r="C952" t="str">
            <v>ZP69.04</v>
          </cell>
          <cell r="D952" t="str">
            <v>8-800.h4</v>
          </cell>
          <cell r="E952" t="str">
            <v>5 pathogeninaktivierte Thrombozytenkonzentrate</v>
          </cell>
          <cell r="F952">
            <v>1668.68</v>
          </cell>
        </row>
        <row r="953">
          <cell r="C953" t="str">
            <v>ZP69.05</v>
          </cell>
          <cell r="D953" t="str">
            <v>8-800.h5</v>
          </cell>
          <cell r="E953" t="str">
            <v>6 bis unter 8 pathogeninaktivierte Thrombozytenkonzentrate</v>
          </cell>
          <cell r="F953">
            <v>2169.29</v>
          </cell>
        </row>
        <row r="954">
          <cell r="C954" t="str">
            <v>ZP69.06</v>
          </cell>
          <cell r="D954" t="str">
            <v>8-800.h6</v>
          </cell>
          <cell r="E954" t="str">
            <v>8 bis unter 10 pathogeninaktivierte Thrombozytenkonzentrate</v>
          </cell>
          <cell r="F954">
            <v>2836.76</v>
          </cell>
        </row>
        <row r="955">
          <cell r="C955" t="str">
            <v>ZP69.07</v>
          </cell>
          <cell r="D955" t="str">
            <v>8-800.h7</v>
          </cell>
          <cell r="E955" t="str">
            <v>10 bis unter 12 pathogeninaktivierte Thrombozytenkonzentrate</v>
          </cell>
          <cell r="F955">
            <v>3504.23</v>
          </cell>
        </row>
        <row r="956">
          <cell r="C956" t="str">
            <v>ZP69.08</v>
          </cell>
          <cell r="D956" t="str">
            <v>8-800.h8</v>
          </cell>
          <cell r="E956" t="str">
            <v>12 bis unter 14 pathogeninaktivierte Thrombozytenkonzentrate</v>
          </cell>
          <cell r="F956">
            <v>4171.7</v>
          </cell>
        </row>
        <row r="957">
          <cell r="C957" t="str">
            <v>ZP69.09</v>
          </cell>
          <cell r="D957" t="str">
            <v>8-800.h9</v>
          </cell>
          <cell r="E957" t="str">
            <v>14 bis unter 16 pathogeninaktivierte Thrombozytenkonzentrate</v>
          </cell>
          <cell r="F957">
            <v>4839.17</v>
          </cell>
        </row>
        <row r="958">
          <cell r="C958" t="str">
            <v>ZP69.10</v>
          </cell>
          <cell r="D958" t="str">
            <v>8-800.ha</v>
          </cell>
          <cell r="E958" t="str">
            <v>16 bis unter 18 pathogeninaktivierte Thrombozytenkonzentrate</v>
          </cell>
          <cell r="F958">
            <v>5506.65</v>
          </cell>
        </row>
        <row r="959">
          <cell r="C959" t="str">
            <v>ZP69.11</v>
          </cell>
          <cell r="D959" t="str">
            <v>8-800.hb</v>
          </cell>
          <cell r="E959" t="str">
            <v>18 bis unter 20 pathogeninaktivierte Thrombozytenkonzentrate</v>
          </cell>
          <cell r="F959">
            <v>6174.12</v>
          </cell>
        </row>
        <row r="960">
          <cell r="C960" t="str">
            <v>ZP69.12</v>
          </cell>
          <cell r="D960" t="str">
            <v>8-800.hc</v>
          </cell>
          <cell r="E960" t="str">
            <v>20 bis unter 24 pathogeninaktivierte Thrombozytenkonzentrate</v>
          </cell>
          <cell r="F960">
            <v>7008.46</v>
          </cell>
        </row>
        <row r="961">
          <cell r="C961" t="str">
            <v>ZP69.13</v>
          </cell>
          <cell r="D961" t="str">
            <v>8-800.hd</v>
          </cell>
          <cell r="E961" t="str">
            <v>24 bis unter 28 pathogeninaktivierte Thrombozytenkonzentrate</v>
          </cell>
          <cell r="F961">
            <v>8343.41</v>
          </cell>
        </row>
        <row r="962">
          <cell r="C962" t="str">
            <v>ZP69.14</v>
          </cell>
          <cell r="D962" t="str">
            <v>8-800.he</v>
          </cell>
          <cell r="E962" t="str">
            <v>28 bis unter 32 pathogeninaktivierte Thrombozytenkonzentrate</v>
          </cell>
          <cell r="F962">
            <v>9678.35</v>
          </cell>
        </row>
        <row r="963">
          <cell r="C963" t="str">
            <v>ZP69.15</v>
          </cell>
          <cell r="D963" t="str">
            <v>8-800.hf</v>
          </cell>
          <cell r="E963" t="str">
            <v>32 bis unter 36 pathogeninaktivierte Thrombozytenkonzentrate</v>
          </cell>
          <cell r="F963">
            <v>11013.29</v>
          </cell>
        </row>
        <row r="964">
          <cell r="C964" t="str">
            <v>ZP69.16</v>
          </cell>
          <cell r="D964" t="str">
            <v>8-800.hg</v>
          </cell>
          <cell r="E964" t="str">
            <v>36 bis unter 40 pathogeninaktivierte Thrombozytenkonzentrate</v>
          </cell>
          <cell r="F964">
            <v>12348.24</v>
          </cell>
        </row>
        <row r="965">
          <cell r="C965" t="str">
            <v>ZP69.17</v>
          </cell>
          <cell r="D965" t="str">
            <v>8-800.hh</v>
          </cell>
          <cell r="E965" t="str">
            <v>40 bis unter 46 pathogeninaktivierte Thrombozytenkonzentrate</v>
          </cell>
          <cell r="F965">
            <v>13850.05</v>
          </cell>
        </row>
        <row r="966">
          <cell r="C966" t="str">
            <v>ZP69.18</v>
          </cell>
          <cell r="D966" t="str">
            <v>8-800.hj</v>
          </cell>
          <cell r="E966" t="str">
            <v>46 bis unter 52 pathogeninaktivierte Thrombozytenkonzentrate</v>
          </cell>
          <cell r="F966">
            <v>15852.47</v>
          </cell>
        </row>
        <row r="967">
          <cell r="C967" t="str">
            <v>ZP69.19</v>
          </cell>
          <cell r="D967" t="str">
            <v>8-800.hk</v>
          </cell>
          <cell r="E967" t="str">
            <v>52 bis unter 58 pathogeninaktivierte Thrombozytenkonzentrate</v>
          </cell>
          <cell r="F967">
            <v>17854.89</v>
          </cell>
        </row>
        <row r="968">
          <cell r="C968" t="str">
            <v>ZP69.20</v>
          </cell>
          <cell r="D968" t="str">
            <v>8-800.hm</v>
          </cell>
          <cell r="E968" t="str">
            <v>58 bis unter 64 pathogeninaktivierte Thrombozytenkonzentrate</v>
          </cell>
          <cell r="F968">
            <v>19857.3</v>
          </cell>
        </row>
        <row r="969">
          <cell r="C969" t="str">
            <v>ZP69.21</v>
          </cell>
          <cell r="D969" t="str">
            <v>8-800.hn</v>
          </cell>
          <cell r="E969" t="str">
            <v>64 bis unter 70 pathogeninaktivierte Thrombozytenkonzentrate</v>
          </cell>
          <cell r="F969">
            <v>21859.72</v>
          </cell>
        </row>
        <row r="970">
          <cell r="C970" t="str">
            <v>ZP69.22</v>
          </cell>
          <cell r="D970" t="str">
            <v>8-800.hp</v>
          </cell>
          <cell r="E970" t="str">
            <v>70 bis unter 78 pathogeninaktivierte Thrombozytenkonzentrate</v>
          </cell>
          <cell r="F970">
            <v>24029.01</v>
          </cell>
        </row>
        <row r="971">
          <cell r="C971" t="str">
            <v>ZP69.23</v>
          </cell>
          <cell r="D971" t="str">
            <v>8-800.hq</v>
          </cell>
          <cell r="E971" t="str">
            <v>78 bis unter 86 pathogeninaktivierte Thrombozytenkonzentrate</v>
          </cell>
          <cell r="F971">
            <v>26698.9</v>
          </cell>
        </row>
        <row r="972">
          <cell r="C972" t="str">
            <v>ZP69.24</v>
          </cell>
          <cell r="D972" t="str">
            <v>8-800.hr</v>
          </cell>
          <cell r="E972" t="str">
            <v>86 bis unter 94 pathogeninaktivierte Thrombozytenkonzentrate</v>
          </cell>
          <cell r="F972">
            <v>29368.79</v>
          </cell>
        </row>
        <row r="973">
          <cell r="C973" t="str">
            <v>ZP69.25</v>
          </cell>
          <cell r="D973" t="str">
            <v>8-800.hs</v>
          </cell>
          <cell r="E973" t="str">
            <v>94 bis unter 102 pathogeninaktivierte Thrombozytenkonzentrate</v>
          </cell>
          <cell r="F973">
            <v>32038.68</v>
          </cell>
        </row>
        <row r="974">
          <cell r="C974" t="str">
            <v>ZP69.26</v>
          </cell>
          <cell r="D974" t="str">
            <v>8-800.ht</v>
          </cell>
          <cell r="E974" t="str">
            <v>102 bis unter 110 pathogeninaktivierte Thrombozytenkonzentrate</v>
          </cell>
          <cell r="F974">
            <v>34708.559999999998</v>
          </cell>
        </row>
        <row r="975">
          <cell r="C975" t="str">
            <v>ZP69.27</v>
          </cell>
          <cell r="D975" t="str">
            <v>8-800.hu</v>
          </cell>
          <cell r="E975" t="str">
            <v>110 bis unter 118 pathogeninaktivierte Thrombozytenkonzentrate</v>
          </cell>
          <cell r="F975">
            <v>37378.449999999997</v>
          </cell>
        </row>
        <row r="976">
          <cell r="C976" t="str">
            <v>ZP69.28</v>
          </cell>
          <cell r="D976" t="str">
            <v>8-800.hv</v>
          </cell>
          <cell r="E976" t="str">
            <v>118 bis unter 126 pathogeninaktivierte Thrombozytenkonzentrate</v>
          </cell>
          <cell r="F976">
            <v>40048.339999999997</v>
          </cell>
        </row>
        <row r="977">
          <cell r="C977" t="str">
            <v>ZP69.29</v>
          </cell>
          <cell r="D977" t="str">
            <v>8-800.hz</v>
          </cell>
          <cell r="E977" t="str">
            <v>126 bis unter 134 pathogeninaktivierte Thrombozytenkonzentrate</v>
          </cell>
          <cell r="F977">
            <v>42718.23</v>
          </cell>
        </row>
        <row r="978">
          <cell r="C978" t="str">
            <v>ZP69.30</v>
          </cell>
          <cell r="D978" t="str">
            <v>8-800.n0</v>
          </cell>
          <cell r="E978" t="str">
            <v>134 bis unter 146 pathogeninaktivierte Thrombozytenkonzentrate</v>
          </cell>
          <cell r="F978">
            <v>45721.86</v>
          </cell>
        </row>
        <row r="979">
          <cell r="C979" t="str">
            <v>ZP69.31</v>
          </cell>
          <cell r="D979" t="str">
            <v>8-800.n1</v>
          </cell>
          <cell r="E979" t="str">
            <v>146 bis unter 158 pathogeninaktivierte Thrombozytenkonzentrate</v>
          </cell>
          <cell r="F979">
            <v>49726.69</v>
          </cell>
        </row>
        <row r="980">
          <cell r="C980" t="str">
            <v>ZP69.32</v>
          </cell>
          <cell r="D980" t="str">
            <v>8-800.n2</v>
          </cell>
          <cell r="E980" t="str">
            <v>158 bis unter 170 pathogeninaktivierte Thrombozytenkonzentrate</v>
          </cell>
          <cell r="F980">
            <v>53731.53</v>
          </cell>
        </row>
        <row r="981">
          <cell r="C981" t="str">
            <v>ZP69.33</v>
          </cell>
          <cell r="D981" t="str">
            <v>8-800.n3</v>
          </cell>
          <cell r="E981" t="str">
            <v>170 bis unter 182 pathogeninaktivierte Thrombozytenkonzentrate</v>
          </cell>
          <cell r="F981">
            <v>57736.36</v>
          </cell>
        </row>
        <row r="982">
          <cell r="C982" t="str">
            <v>ZP69.34</v>
          </cell>
          <cell r="D982" t="str">
            <v>8-800.n4</v>
          </cell>
          <cell r="E982" t="str">
            <v>182 bis unter 194 pathogeninaktivierte Thrombozytenkonzentrate</v>
          </cell>
          <cell r="F982">
            <v>61741.2</v>
          </cell>
        </row>
        <row r="983">
          <cell r="C983" t="str">
            <v>ZP69.35</v>
          </cell>
          <cell r="D983" t="str">
            <v>8-800.n5</v>
          </cell>
          <cell r="E983" t="str">
            <v>194 bis unter 210 pathogeninaktivierte Thrombozytenkonzentrate</v>
          </cell>
          <cell r="F983">
            <v>66079.77</v>
          </cell>
        </row>
        <row r="984">
          <cell r="C984" t="str">
            <v>ZP69.36</v>
          </cell>
          <cell r="D984" t="str">
            <v>8-800.n6</v>
          </cell>
          <cell r="E984" t="str">
            <v>210 bis unter 226 pathogeninaktivierte Thrombozytenkonzentrate</v>
          </cell>
          <cell r="F984">
            <v>71419.55</v>
          </cell>
        </row>
        <row r="985">
          <cell r="C985" t="str">
            <v>ZP69.37</v>
          </cell>
          <cell r="D985" t="str">
            <v>8-800.n7</v>
          </cell>
          <cell r="E985" t="str">
            <v>226 bis unter 242 pathogeninaktivierte Thrombozytenkonzentrate</v>
          </cell>
          <cell r="F985">
            <v>76759.33</v>
          </cell>
        </row>
        <row r="986">
          <cell r="C986" t="str">
            <v>ZP69.38</v>
          </cell>
          <cell r="D986" t="str">
            <v>8-800.n8</v>
          </cell>
          <cell r="E986" t="str">
            <v>242 bis unter 258 pathogeninaktivierte Thrombozytenkonzentrate</v>
          </cell>
          <cell r="F986">
            <v>82099.11</v>
          </cell>
        </row>
        <row r="987">
          <cell r="C987" t="str">
            <v>ZP69.39</v>
          </cell>
          <cell r="D987" t="str">
            <v>8-800.n9</v>
          </cell>
          <cell r="E987" t="str">
            <v>258 bis unter 274 pathogeninaktivierte Thrombozytenkonzentrate</v>
          </cell>
          <cell r="F987">
            <v>87438.88</v>
          </cell>
        </row>
        <row r="988">
          <cell r="C988" t="str">
            <v>ZP69.40</v>
          </cell>
          <cell r="D988" t="str">
            <v>8-800.na</v>
          </cell>
          <cell r="E988" t="str">
            <v>274 bis unter 294 pathogeninaktivierte Thrombozytenkonzentrate</v>
          </cell>
          <cell r="F988">
            <v>93112.4</v>
          </cell>
        </row>
        <row r="989">
          <cell r="C989" t="str">
            <v>ZP69.41</v>
          </cell>
          <cell r="D989" t="str">
            <v>8-800.nb</v>
          </cell>
          <cell r="E989" t="str">
            <v>294 bis unter 314 pathogeninaktivierte Thrombozytenkonzentrate</v>
          </cell>
          <cell r="F989">
            <v>99787.12</v>
          </cell>
        </row>
        <row r="990">
          <cell r="C990" t="str">
            <v>ZP69.42</v>
          </cell>
          <cell r="D990" t="str">
            <v>8-800.nc</v>
          </cell>
          <cell r="E990" t="str">
            <v>314 bis unter 334 pathogeninaktivierte Thrombozytenkonzentrate</v>
          </cell>
          <cell r="F990">
            <v>106461.85</v>
          </cell>
        </row>
        <row r="991">
          <cell r="C991" t="str">
            <v>ZP69.43</v>
          </cell>
          <cell r="D991" t="str">
            <v>8-800.nd</v>
          </cell>
          <cell r="E991" t="str">
            <v>334 bis unter 354 pathogeninaktivierte Thrombozytenkonzentrate</v>
          </cell>
          <cell r="F991">
            <v>113136.57</v>
          </cell>
        </row>
        <row r="992">
          <cell r="C992" t="str">
            <v>ZP69.44</v>
          </cell>
          <cell r="D992" t="str">
            <v>8-800.ne</v>
          </cell>
          <cell r="E992" t="str">
            <v>354 bis unter 374 pathogeninaktivierte Thrombozytenkonzentrate</v>
          </cell>
          <cell r="F992">
            <v>119811.3</v>
          </cell>
        </row>
        <row r="993">
          <cell r="C993" t="str">
            <v>ZP69.45</v>
          </cell>
          <cell r="D993" t="str">
            <v>8-800.nf</v>
          </cell>
          <cell r="E993" t="str">
            <v>374 oder mehr pathogeninaktivierte Thrombozytenkonzentrate</v>
          </cell>
          <cell r="F993">
            <v>126486.02</v>
          </cell>
        </row>
        <row r="994">
          <cell r="C994">
            <v>0</v>
          </cell>
          <cell r="D994">
            <v>0</v>
          </cell>
          <cell r="E994" t="str">
            <v>Transfusion von Vollblut, Erythrozytenkonzentrat und Thrombozytenkonzentrat: Pathogeninaktiviertes Apherese-Thrombozytenkonzentrat</v>
          </cell>
          <cell r="F994">
            <v>0</v>
          </cell>
        </row>
        <row r="995">
          <cell r="C995" t="str">
            <v>ZP70.01</v>
          </cell>
          <cell r="D995" t="str">
            <v>8-800.d0</v>
          </cell>
          <cell r="E995" t="str">
            <v>1 pathogeninaktiviertes Apherese-Thrombozytenkonzentrat4)</v>
          </cell>
          <cell r="F995">
            <v>444.77</v>
          </cell>
        </row>
        <row r="996">
          <cell r="C996" t="str">
            <v>ZP70.02</v>
          </cell>
          <cell r="D996" t="str">
            <v>8-800.d1</v>
          </cell>
          <cell r="E996" t="str">
            <v>2 pathogeninaktivierte Apherese-Thrombozytenkonzentrate</v>
          </cell>
          <cell r="F996">
            <v>889.54</v>
          </cell>
        </row>
        <row r="997">
          <cell r="C997" t="str">
            <v>ZP70.03</v>
          </cell>
          <cell r="D997" t="str">
            <v>8-800.d2</v>
          </cell>
          <cell r="E997" t="str">
            <v>3 pathogeninaktivierte Apherese-Thrombozytenkonzentrate</v>
          </cell>
          <cell r="F997">
            <v>1334.3</v>
          </cell>
        </row>
        <row r="998">
          <cell r="C998" t="str">
            <v>ZP70.04</v>
          </cell>
          <cell r="D998" t="str">
            <v>8-800.d3</v>
          </cell>
          <cell r="E998" t="str">
            <v>4 pathogeninaktivierte Apherese-Thrombozytenkonzentrate</v>
          </cell>
          <cell r="F998">
            <v>1779.07</v>
          </cell>
        </row>
        <row r="999">
          <cell r="C999" t="str">
            <v>ZP70.05</v>
          </cell>
          <cell r="D999" t="str">
            <v>8-800.d4</v>
          </cell>
          <cell r="E999" t="str">
            <v>5 pathogeninaktivierte Apherese-Thrombozytenkonzentrate</v>
          </cell>
          <cell r="F999">
            <v>2223.84</v>
          </cell>
        </row>
        <row r="1000">
          <cell r="C1000" t="str">
            <v>ZP70.06</v>
          </cell>
          <cell r="D1000" t="str">
            <v>8-800.d5</v>
          </cell>
          <cell r="E1000" t="str">
            <v>6 bis unter 8 pathogeninaktivierte Apherese-Thrombozytenkonzentrate</v>
          </cell>
          <cell r="F1000">
            <v>2890.99</v>
          </cell>
        </row>
        <row r="1001">
          <cell r="C1001" t="str">
            <v>ZP70.07</v>
          </cell>
          <cell r="D1001" t="str">
            <v>8-800.d6</v>
          </cell>
          <cell r="E1001" t="str">
            <v>8 bis unter 10 pathogeninaktivierte Apherese-Thrombozytenkonzentrate</v>
          </cell>
          <cell r="F1001">
            <v>3780.53</v>
          </cell>
        </row>
        <row r="1002">
          <cell r="C1002" t="str">
            <v>ZP70.08</v>
          </cell>
          <cell r="D1002" t="str">
            <v>8-800.d7</v>
          </cell>
          <cell r="E1002" t="str">
            <v>10 bis unter 12 pathogeninaktivierte Apherese-Thrombozytenkonzentrate</v>
          </cell>
          <cell r="F1002">
            <v>4670.0600000000004</v>
          </cell>
        </row>
        <row r="1003">
          <cell r="C1003" t="str">
            <v>ZP70.09</v>
          </cell>
          <cell r="D1003" t="str">
            <v>8-800.d8</v>
          </cell>
          <cell r="E1003" t="str">
            <v>12 bis unter 14 pathogeninaktivierte Apherese-Thrombozytenkonzentrate</v>
          </cell>
          <cell r="F1003">
            <v>5559.6</v>
          </cell>
        </row>
        <row r="1004">
          <cell r="C1004" t="str">
            <v>ZP70.10</v>
          </cell>
          <cell r="D1004" t="str">
            <v>8-800.d9</v>
          </cell>
          <cell r="E1004" t="str">
            <v>14 bis unter 16 pathogeninaktivierte Apherese-Thrombozytenkonzentrate</v>
          </cell>
          <cell r="F1004">
            <v>6449.14</v>
          </cell>
        </row>
        <row r="1005">
          <cell r="C1005" t="str">
            <v>ZP70.11</v>
          </cell>
          <cell r="D1005" t="str">
            <v>8-800.da</v>
          </cell>
          <cell r="E1005" t="str">
            <v>16 bis unter 18 pathogeninaktivierte Apherese-Thrombozytenkonzentrate</v>
          </cell>
          <cell r="F1005">
            <v>7338.67</v>
          </cell>
        </row>
        <row r="1006">
          <cell r="C1006" t="str">
            <v>ZP70.12</v>
          </cell>
          <cell r="D1006" t="str">
            <v>8-800.db</v>
          </cell>
          <cell r="E1006" t="str">
            <v>18 bis unter 20 pathogeninaktivierte Apherese-Thrombozytenkonzentrate</v>
          </cell>
          <cell r="F1006">
            <v>8228.2099999999991</v>
          </cell>
        </row>
        <row r="1007">
          <cell r="C1007" t="str">
            <v>ZP70.13</v>
          </cell>
          <cell r="D1007" t="str">
            <v>8-800.dc</v>
          </cell>
          <cell r="E1007" t="str">
            <v>20 bis unter 24 pathogeninaktivierte Apherese-Thrombozytenkonzentrate</v>
          </cell>
          <cell r="F1007">
            <v>9340.1299999999992</v>
          </cell>
        </row>
        <row r="1008">
          <cell r="C1008" t="str">
            <v>ZP70.14</v>
          </cell>
          <cell r="D1008" t="str">
            <v>8-800.dd</v>
          </cell>
          <cell r="E1008" t="str">
            <v>24 bis unter 28 pathogeninaktivierte Apherese-Thrombozytenkonzentrate</v>
          </cell>
          <cell r="F1008">
            <v>11119.2</v>
          </cell>
        </row>
        <row r="1009">
          <cell r="C1009" t="str">
            <v>ZP70.15</v>
          </cell>
          <cell r="D1009" t="str">
            <v>8-800.de</v>
          </cell>
          <cell r="E1009" t="str">
            <v>28 bis unter 32 pathogeninaktivierte Apherese-Thrombozytenkonzentrate</v>
          </cell>
          <cell r="F1009">
            <v>12898.27</v>
          </cell>
        </row>
        <row r="1010">
          <cell r="C1010" t="str">
            <v>ZP70.16</v>
          </cell>
          <cell r="D1010" t="str">
            <v>8-800.df</v>
          </cell>
          <cell r="E1010" t="str">
            <v>32 bis unter 36 pathogeninaktivierte Apherese-Thrombozytenkonzentrate</v>
          </cell>
          <cell r="F1010">
            <v>14677.34</v>
          </cell>
        </row>
        <row r="1011">
          <cell r="C1011" t="str">
            <v>ZP70.17</v>
          </cell>
          <cell r="D1011" t="str">
            <v>8-800.dg</v>
          </cell>
          <cell r="E1011" t="str">
            <v>36 bis unter 40 pathogeninaktivierte Apherese-Thrombozytenkonzentrate</v>
          </cell>
          <cell r="F1011">
            <v>16456.419999999998</v>
          </cell>
        </row>
        <row r="1012">
          <cell r="C1012" t="str">
            <v>ZP70.18</v>
          </cell>
          <cell r="D1012" t="str">
            <v>8-800.dh</v>
          </cell>
          <cell r="E1012" t="str">
            <v>40 bis unter 46 pathogeninaktivierte Apherese-Thrombozytenkonzentrate</v>
          </cell>
          <cell r="F1012">
            <v>18457.87</v>
          </cell>
        </row>
        <row r="1013">
          <cell r="C1013" t="str">
            <v>ZP70.19</v>
          </cell>
          <cell r="D1013" t="str">
            <v>8-800.dj</v>
          </cell>
          <cell r="E1013" t="str">
            <v>46 bis unter 52 pathogeninaktivierte Apherese-Thrombozytenkonzentrate</v>
          </cell>
          <cell r="F1013">
            <v>21126.48</v>
          </cell>
        </row>
        <row r="1014">
          <cell r="C1014" t="str">
            <v>ZP70.20</v>
          </cell>
          <cell r="D1014" t="str">
            <v>8-800.dk</v>
          </cell>
          <cell r="E1014" t="str">
            <v>52 bis unter 58 pathogeninaktivierte Apherese-Thrombozytenkonzentrate</v>
          </cell>
          <cell r="F1014">
            <v>23795.09</v>
          </cell>
        </row>
        <row r="1015">
          <cell r="C1015" t="str">
            <v>ZP70.21</v>
          </cell>
          <cell r="D1015" t="str">
            <v>8-800.dm</v>
          </cell>
          <cell r="E1015" t="str">
            <v>58 bis unter 64 pathogeninaktivierte Apherese-Thrombozytenkonzentrate</v>
          </cell>
          <cell r="F1015">
            <v>26463.7</v>
          </cell>
        </row>
        <row r="1016">
          <cell r="C1016" t="str">
            <v>ZP70.22</v>
          </cell>
          <cell r="D1016" t="str">
            <v>8-800.dn</v>
          </cell>
          <cell r="E1016" t="str">
            <v>64 bis unter 70 pathogeninaktivierte Apherese-Thrombozytenkonzentrate</v>
          </cell>
          <cell r="F1016">
            <v>29132.3</v>
          </cell>
        </row>
        <row r="1017">
          <cell r="C1017" t="str">
            <v>ZP70.23</v>
          </cell>
          <cell r="D1017" t="str">
            <v>8-800.dp</v>
          </cell>
          <cell r="E1017" t="str">
            <v>70 bis unter 78 pathogeninaktivierte Apherese-Thrombozytenkonzentrate</v>
          </cell>
          <cell r="F1017">
            <v>32023.3</v>
          </cell>
        </row>
        <row r="1018">
          <cell r="C1018" t="str">
            <v>ZP70.24</v>
          </cell>
          <cell r="D1018" t="str">
            <v>8-800.dq</v>
          </cell>
          <cell r="E1018" t="str">
            <v>78 bis unter 86 pathogeninaktivierte Apherese-Thrombozytenkonzentrate</v>
          </cell>
          <cell r="F1018">
            <v>35581.440000000002</v>
          </cell>
        </row>
        <row r="1019">
          <cell r="C1019" t="str">
            <v>ZP70.25</v>
          </cell>
          <cell r="D1019" t="str">
            <v>8-800.dr</v>
          </cell>
          <cell r="E1019" t="str">
            <v>86 bis unter 94 pathogeninaktivierte Apherese-Thrombozytenkonzentrate</v>
          </cell>
          <cell r="F1019">
            <v>39139.58</v>
          </cell>
        </row>
        <row r="1020">
          <cell r="C1020" t="str">
            <v>ZP70.26</v>
          </cell>
          <cell r="D1020" t="str">
            <v>8-800.ds</v>
          </cell>
          <cell r="E1020" t="str">
            <v>94 bis unter 102 pathogeninaktivierte Apherese-Thrombozytenkonzentrate</v>
          </cell>
          <cell r="F1020">
            <v>42697.73</v>
          </cell>
        </row>
        <row r="1021">
          <cell r="C1021" t="str">
            <v>ZP70.27</v>
          </cell>
          <cell r="D1021" t="str">
            <v>8-800.dt</v>
          </cell>
          <cell r="E1021" t="str">
            <v>102 bis unter 110 pathogeninaktivierte Apherese-Thrombozytenkonzentrate</v>
          </cell>
          <cell r="F1021">
            <v>46255.87</v>
          </cell>
        </row>
        <row r="1022">
          <cell r="C1022" t="str">
            <v>ZP70.28</v>
          </cell>
          <cell r="D1022" t="str">
            <v>8-800.du</v>
          </cell>
          <cell r="E1022" t="str">
            <v>110 bis unter 118 pathogeninaktivierte Apherese-Thrombozytenkonzentrate</v>
          </cell>
          <cell r="F1022">
            <v>49814.02</v>
          </cell>
        </row>
        <row r="1023">
          <cell r="C1023" t="str">
            <v>ZP70.29</v>
          </cell>
          <cell r="D1023" t="str">
            <v>8-800.dv</v>
          </cell>
          <cell r="E1023" t="str">
            <v>118 bis unter 126 pathogeninaktivierte Apherese-Thrombozytenkonzentrate</v>
          </cell>
          <cell r="F1023">
            <v>53372.160000000003</v>
          </cell>
        </row>
        <row r="1024">
          <cell r="C1024" t="str">
            <v>ZP70.30</v>
          </cell>
          <cell r="D1024" t="str">
            <v>8-800.dz</v>
          </cell>
          <cell r="E1024" t="str">
            <v>126 bis unter 134 pathogeninaktivierte Apherese-Thrombozytenkonzentrate</v>
          </cell>
          <cell r="F1024">
            <v>56930.3</v>
          </cell>
        </row>
        <row r="1025">
          <cell r="C1025" t="str">
            <v>ZP70.31</v>
          </cell>
          <cell r="D1025" t="str">
            <v>8-800.j0</v>
          </cell>
          <cell r="E1025" t="str">
            <v>134 bis unter 146 pathogeninaktivierte Apherese-Thrombozytenkonzentrate</v>
          </cell>
          <cell r="F1025">
            <v>60933.22</v>
          </cell>
        </row>
        <row r="1026">
          <cell r="C1026" t="str">
            <v>ZP70.32</v>
          </cell>
          <cell r="D1026" t="str">
            <v>8-800.j1</v>
          </cell>
          <cell r="E1026" t="str">
            <v>146 bis unter 158 pathogeninaktivierte Apherese-Thrombozytenkonzentrate</v>
          </cell>
          <cell r="F1026">
            <v>66270.429999999993</v>
          </cell>
        </row>
        <row r="1027">
          <cell r="C1027" t="str">
            <v>ZP70.33</v>
          </cell>
          <cell r="D1027" t="str">
            <v>8-800.j2</v>
          </cell>
          <cell r="E1027" t="str">
            <v>158 bis unter 170 pathogeninaktivierte Apherese-Thrombozytenkonzentrate</v>
          </cell>
          <cell r="F1027">
            <v>71607.649999999994</v>
          </cell>
        </row>
        <row r="1028">
          <cell r="C1028" t="str">
            <v>ZP70.34</v>
          </cell>
          <cell r="D1028" t="str">
            <v>8-800.j3</v>
          </cell>
          <cell r="E1028" t="str">
            <v>170 bis unter 182 pathogeninaktivierte Apherese-Thrombozytenkonzentrate</v>
          </cell>
          <cell r="F1028">
            <v>76944.86</v>
          </cell>
        </row>
        <row r="1029">
          <cell r="C1029" t="str">
            <v>ZP70.35</v>
          </cell>
          <cell r="D1029" t="str">
            <v>8-800.j4</v>
          </cell>
          <cell r="E1029" t="str">
            <v>182 bis unter 194 pathogeninaktivierte Apherese-Thrombozytenkonzentrate</v>
          </cell>
          <cell r="F1029">
            <v>82282.080000000002</v>
          </cell>
        </row>
        <row r="1030">
          <cell r="C1030" t="str">
            <v>ZP70.36</v>
          </cell>
          <cell r="D1030" t="str">
            <v>8-800.j5</v>
          </cell>
          <cell r="E1030" t="str">
            <v>194 bis unter 210 pathogeninaktivierte Apherese-Thrombozytenkonzentrate</v>
          </cell>
          <cell r="F1030">
            <v>88064.06</v>
          </cell>
        </row>
        <row r="1031">
          <cell r="C1031" t="str">
            <v>ZP70.37</v>
          </cell>
          <cell r="D1031" t="str">
            <v>8-800.j6</v>
          </cell>
          <cell r="E1031" t="str">
            <v>210 bis unter 226 pathogeninaktivierte Apherese-Thrombozytenkonzentrate</v>
          </cell>
          <cell r="F1031">
            <v>95180.35</v>
          </cell>
        </row>
        <row r="1032">
          <cell r="C1032" t="str">
            <v>ZP70.38</v>
          </cell>
          <cell r="D1032" t="str">
            <v>8-800.j7</v>
          </cell>
          <cell r="E1032" t="str">
            <v>226 bis unter 242 pathogeninaktivierte Apherese-Thrombozytenkonzentrate</v>
          </cell>
          <cell r="F1032">
            <v>102296.64</v>
          </cell>
        </row>
        <row r="1033">
          <cell r="C1033" t="str">
            <v>ZP70.39</v>
          </cell>
          <cell r="D1033" t="str">
            <v>8-800.j8</v>
          </cell>
          <cell r="E1033" t="str">
            <v>242 bis unter 258 pathogeninaktivierte Apherese-Thrombozytenkonzentrate</v>
          </cell>
          <cell r="F1033">
            <v>109412.93</v>
          </cell>
        </row>
        <row r="1034">
          <cell r="C1034" t="str">
            <v>ZP70.40</v>
          </cell>
          <cell r="D1034" t="str">
            <v>8-800.j9</v>
          </cell>
          <cell r="E1034" t="str">
            <v>258 bis unter 274 pathogeninaktivierte Apherese-Thrombozytenkonzentrate</v>
          </cell>
          <cell r="F1034">
            <v>116529.22</v>
          </cell>
        </row>
        <row r="1035">
          <cell r="C1035" t="str">
            <v>ZP70.41</v>
          </cell>
          <cell r="D1035" t="str">
            <v>8-800.ja</v>
          </cell>
          <cell r="E1035" t="str">
            <v>274 bis unter 294 pathogeninaktivierte Apherese-Thrombozytenkonzentrate</v>
          </cell>
          <cell r="F1035">
            <v>124090.27</v>
          </cell>
        </row>
        <row r="1036">
          <cell r="C1036" t="str">
            <v>ZP70.42</v>
          </cell>
          <cell r="D1036" t="str">
            <v>8-800.jb</v>
          </cell>
          <cell r="E1036" t="str">
            <v>294 bis unter 314 pathogeninaktivierte Apherese-Thrombozytenkonzentrate</v>
          </cell>
          <cell r="F1036">
            <v>132985.63</v>
          </cell>
        </row>
        <row r="1037">
          <cell r="C1037" t="str">
            <v>ZP70.43</v>
          </cell>
          <cell r="D1037" t="str">
            <v>8-800.jc</v>
          </cell>
          <cell r="E1037" t="str">
            <v>314 bis unter 334 pathogeninaktivierte Apherese-Thrombozytenkonzentrate</v>
          </cell>
          <cell r="F1037">
            <v>141880.99</v>
          </cell>
        </row>
        <row r="1038">
          <cell r="C1038" t="str">
            <v>ZP70.44</v>
          </cell>
          <cell r="D1038" t="str">
            <v>8-800.jd</v>
          </cell>
          <cell r="E1038" t="str">
            <v>334 bis unter 354 pathogeninaktivierte Apherese-Thrombozytenkonzentrate</v>
          </cell>
          <cell r="F1038">
            <v>150776.35</v>
          </cell>
        </row>
        <row r="1039">
          <cell r="C1039" t="str">
            <v>ZP70.45</v>
          </cell>
          <cell r="D1039" t="str">
            <v>8-800.je</v>
          </cell>
          <cell r="E1039" t="str">
            <v>354 bis unter 374 pathogeninaktivierte Apherese-Thrombozytenkonzentrate</v>
          </cell>
          <cell r="F1039">
            <v>159671.71</v>
          </cell>
        </row>
        <row r="1040">
          <cell r="C1040" t="str">
            <v>ZP70.46</v>
          </cell>
          <cell r="D1040" t="str">
            <v>8-800.jf</v>
          </cell>
          <cell r="E1040" t="str">
            <v>374 oder mehr pathogeninaktivierte Apherese-Thrombozytenkonzentrate</v>
          </cell>
          <cell r="F1040">
            <v>168567.07</v>
          </cell>
        </row>
      </sheetData>
      <sheetData sheetId="48"/>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3.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pageSetUpPr fitToPage="1"/>
  </sheetPr>
  <dimension ref="A1:F198"/>
  <sheetViews>
    <sheetView tabSelected="1" zoomScaleNormal="100" zoomScalePageLayoutView="130" workbookViewId="0">
      <selection activeCell="B9" sqref="B9"/>
    </sheetView>
  </sheetViews>
  <sheetFormatPr baseColWidth="10" defaultColWidth="10.6640625" defaultRowHeight="14.5" x14ac:dyDescent="0.35"/>
  <cols>
    <col min="1" max="1" width="8.4140625" customWidth="1"/>
    <col min="2" max="2" width="17.6640625" style="40" customWidth="1"/>
    <col min="3" max="3" width="103.1640625" style="40" customWidth="1"/>
    <col min="4" max="4" width="8.1640625" customWidth="1"/>
    <col min="5" max="5" width="6.83203125" customWidth="1"/>
  </cols>
  <sheetData>
    <row r="1" spans="1:6" s="40" customFormat="1" ht="17.399999999999999" customHeight="1" x14ac:dyDescent="0.35">
      <c r="A1"/>
    </row>
    <row r="2" spans="1:6" s="40" customFormat="1" ht="18" x14ac:dyDescent="0.4">
      <c r="A2" s="39" t="s">
        <v>142</v>
      </c>
    </row>
    <row r="3" spans="1:6" s="40" customFormat="1" x14ac:dyDescent="0.35">
      <c r="A3"/>
      <c r="B3" s="198"/>
    </row>
    <row r="4" spans="1:6" s="40" customFormat="1" ht="15.5" x14ac:dyDescent="0.35">
      <c r="A4" s="213" t="s">
        <v>191</v>
      </c>
      <c r="C4" s="214"/>
      <c r="D4" s="614" t="str">
        <f>BJ</f>
        <v>&lt;x&gt;</v>
      </c>
      <c r="E4" s="614"/>
      <c r="F4" s="216" t="str">
        <f>IF('A1'!$B$2&gt;2000,'A1'!$B$2,"&lt;x&gt;")</f>
        <v>&lt;x&gt;</v>
      </c>
    </row>
    <row r="5" spans="1:6" s="40" customFormat="1" ht="15.5" x14ac:dyDescent="0.35">
      <c r="A5" s="213" t="s">
        <v>192</v>
      </c>
      <c r="C5" s="214"/>
      <c r="D5" s="614"/>
      <c r="E5" s="614"/>
      <c r="F5" s="216" t="str">
        <f>IF('A1'!$B$2&gt;2000,'A1'!$B$2-1,"&lt;x-1&gt;")</f>
        <v>&lt;x-1&gt;</v>
      </c>
    </row>
    <row r="6" spans="1:6" s="40" customFormat="1" x14ac:dyDescent="0.35">
      <c r="A6"/>
      <c r="B6" s="215"/>
      <c r="C6" s="215"/>
      <c r="D6" s="215"/>
      <c r="E6" s="215"/>
      <c r="F6" s="216" t="str">
        <f>IF('A1'!$B$2&gt;2000,'A1'!$B$2-2,"&lt;x-2&gt;")</f>
        <v>&lt;x-2&gt;</v>
      </c>
    </row>
    <row r="7" spans="1:6" s="40" customFormat="1" ht="23.4" customHeight="1" x14ac:dyDescent="0.35">
      <c r="A7" s="615" t="s">
        <v>322</v>
      </c>
      <c r="B7" s="615" t="s">
        <v>193</v>
      </c>
      <c r="C7" s="617" t="s">
        <v>194</v>
      </c>
      <c r="D7" s="618"/>
      <c r="E7" s="619"/>
      <c r="F7" s="216" t="str">
        <f>IF('A1'!$B$2&gt;2000,'A1'!$B$2-3,"&lt;x-3&gt;")</f>
        <v>&lt;x-3&gt;</v>
      </c>
    </row>
    <row r="8" spans="1:6" ht="36" customHeight="1" x14ac:dyDescent="0.3">
      <c r="A8" s="616"/>
      <c r="B8" s="616"/>
      <c r="C8" s="620"/>
      <c r="D8" s="621"/>
      <c r="E8" s="622"/>
    </row>
    <row r="9" spans="1:6" ht="22" customHeight="1" x14ac:dyDescent="0.3">
      <c r="A9" s="217">
        <v>1</v>
      </c>
      <c r="B9" s="222" t="s">
        <v>171</v>
      </c>
      <c r="C9" s="628" t="s">
        <v>170</v>
      </c>
      <c r="D9" s="628"/>
      <c r="E9" s="628"/>
    </row>
    <row r="10" spans="1:6" ht="33" customHeight="1" x14ac:dyDescent="0.3">
      <c r="A10" s="218">
        <v>2</v>
      </c>
      <c r="B10" s="223" t="s">
        <v>208</v>
      </c>
      <c r="C10" s="626" t="s">
        <v>4280</v>
      </c>
      <c r="D10" s="626"/>
      <c r="E10" s="626"/>
    </row>
    <row r="11" spans="1:6" ht="44" customHeight="1" x14ac:dyDescent="0.3">
      <c r="A11" s="218">
        <v>3</v>
      </c>
      <c r="B11" s="223" t="s">
        <v>209</v>
      </c>
      <c r="C11" s="624" t="s">
        <v>4281</v>
      </c>
      <c r="D11" s="624"/>
      <c r="E11" s="624"/>
    </row>
    <row r="12" spans="1:6" ht="33" customHeight="1" x14ac:dyDescent="0.3">
      <c r="A12" s="217">
        <v>4</v>
      </c>
      <c r="B12" s="222" t="s">
        <v>195</v>
      </c>
      <c r="C12" s="628" t="s">
        <v>4282</v>
      </c>
      <c r="D12" s="628"/>
      <c r="E12" s="628"/>
    </row>
    <row r="13" spans="1:6" ht="33" customHeight="1" x14ac:dyDescent="0.3">
      <c r="A13" s="218">
        <v>5</v>
      </c>
      <c r="B13" s="223" t="s">
        <v>210</v>
      </c>
      <c r="C13" s="626" t="s">
        <v>4283</v>
      </c>
      <c r="D13" s="626"/>
      <c r="E13" s="626"/>
    </row>
    <row r="14" spans="1:6" ht="44" customHeight="1" x14ac:dyDescent="0.3">
      <c r="A14" s="218">
        <v>6</v>
      </c>
      <c r="B14" s="223" t="s">
        <v>211</v>
      </c>
      <c r="C14" s="626" t="s">
        <v>4284</v>
      </c>
      <c r="D14" s="626"/>
      <c r="E14" s="626"/>
    </row>
    <row r="15" spans="1:6" ht="33" customHeight="1" x14ac:dyDescent="0.3">
      <c r="A15" s="217">
        <v>7</v>
      </c>
      <c r="B15" s="222" t="s">
        <v>196</v>
      </c>
      <c r="C15" s="625" t="s">
        <v>4285</v>
      </c>
      <c r="D15" s="625"/>
      <c r="E15" s="625"/>
    </row>
    <row r="16" spans="1:6" ht="33" customHeight="1" x14ac:dyDescent="0.3">
      <c r="A16" s="217">
        <v>8</v>
      </c>
      <c r="B16" s="222" t="s">
        <v>212</v>
      </c>
      <c r="C16" s="625" t="s">
        <v>4286</v>
      </c>
      <c r="D16" s="625"/>
      <c r="E16" s="625"/>
    </row>
    <row r="17" spans="1:5" ht="33" customHeight="1" x14ac:dyDescent="0.3">
      <c r="A17" s="219">
        <v>9</v>
      </c>
      <c r="B17" s="224" t="s">
        <v>197</v>
      </c>
      <c r="C17" s="627" t="s">
        <v>4287</v>
      </c>
      <c r="D17" s="627"/>
      <c r="E17" s="627"/>
    </row>
    <row r="18" spans="1:5" ht="33" customHeight="1" x14ac:dyDescent="0.3">
      <c r="A18" s="220">
        <v>10</v>
      </c>
      <c r="B18" s="225" t="s">
        <v>198</v>
      </c>
      <c r="C18" s="623" t="s">
        <v>4288</v>
      </c>
      <c r="D18" s="623"/>
      <c r="E18" s="623"/>
    </row>
    <row r="19" spans="1:5" ht="33" customHeight="1" x14ac:dyDescent="0.3">
      <c r="A19" s="218">
        <v>11</v>
      </c>
      <c r="B19" s="223" t="s">
        <v>213</v>
      </c>
      <c r="C19" s="624" t="s">
        <v>4289</v>
      </c>
      <c r="D19" s="624"/>
      <c r="E19" s="624"/>
    </row>
    <row r="20" spans="1:5" ht="44" customHeight="1" x14ac:dyDescent="0.3">
      <c r="A20" s="218">
        <v>12</v>
      </c>
      <c r="B20" s="223" t="s">
        <v>214</v>
      </c>
      <c r="C20" s="624" t="s">
        <v>4290</v>
      </c>
      <c r="D20" s="624"/>
      <c r="E20" s="624"/>
    </row>
    <row r="21" spans="1:5" ht="33" customHeight="1" x14ac:dyDescent="0.3">
      <c r="A21" s="217">
        <v>13</v>
      </c>
      <c r="B21" s="222" t="s">
        <v>199</v>
      </c>
      <c r="C21" s="625" t="s">
        <v>4291</v>
      </c>
      <c r="D21" s="625"/>
      <c r="E21" s="625"/>
    </row>
    <row r="22" spans="1:5" ht="33" customHeight="1" x14ac:dyDescent="0.3">
      <c r="A22" s="218">
        <v>14</v>
      </c>
      <c r="B22" s="223" t="s">
        <v>215</v>
      </c>
      <c r="C22" s="624" t="s">
        <v>4292</v>
      </c>
      <c r="D22" s="624"/>
      <c r="E22" s="624"/>
    </row>
    <row r="23" spans="1:5" ht="44" customHeight="1" x14ac:dyDescent="0.3">
      <c r="A23" s="218">
        <v>15</v>
      </c>
      <c r="B23" s="223" t="s">
        <v>216</v>
      </c>
      <c r="C23" s="624" t="s">
        <v>4293</v>
      </c>
      <c r="D23" s="624"/>
      <c r="E23" s="624"/>
    </row>
    <row r="24" spans="1:5" ht="33" customHeight="1" x14ac:dyDescent="0.3">
      <c r="A24" s="217">
        <v>16</v>
      </c>
      <c r="B24" s="222" t="s">
        <v>200</v>
      </c>
      <c r="C24" s="625" t="s">
        <v>4294</v>
      </c>
      <c r="D24" s="625"/>
      <c r="E24" s="625"/>
    </row>
    <row r="25" spans="1:5" ht="33" customHeight="1" x14ac:dyDescent="0.3">
      <c r="A25" s="217">
        <v>17</v>
      </c>
      <c r="B25" s="222" t="s">
        <v>201</v>
      </c>
      <c r="C25" s="625" t="s">
        <v>4295</v>
      </c>
      <c r="D25" s="625"/>
      <c r="E25" s="625"/>
    </row>
    <row r="26" spans="1:5" ht="33" customHeight="1" x14ac:dyDescent="0.3">
      <c r="A26" s="219">
        <v>18</v>
      </c>
      <c r="B26" s="224" t="s">
        <v>202</v>
      </c>
      <c r="C26" s="627" t="s">
        <v>4296</v>
      </c>
      <c r="D26" s="627"/>
      <c r="E26" s="627"/>
    </row>
    <row r="27" spans="1:5" ht="33" customHeight="1" x14ac:dyDescent="0.3">
      <c r="A27" s="220">
        <v>19</v>
      </c>
      <c r="B27" s="225" t="s">
        <v>203</v>
      </c>
      <c r="C27" s="623" t="s">
        <v>4297</v>
      </c>
      <c r="D27" s="623"/>
      <c r="E27" s="623"/>
    </row>
    <row r="28" spans="1:5" ht="33" customHeight="1" x14ac:dyDescent="0.3">
      <c r="A28" s="217">
        <v>20</v>
      </c>
      <c r="B28" s="222" t="s">
        <v>204</v>
      </c>
      <c r="C28" s="625" t="s">
        <v>4298</v>
      </c>
      <c r="D28" s="625"/>
      <c r="E28" s="625"/>
    </row>
    <row r="29" spans="1:5" ht="33" customHeight="1" x14ac:dyDescent="0.3">
      <c r="A29" s="217">
        <v>21</v>
      </c>
      <c r="B29" s="222" t="s">
        <v>205</v>
      </c>
      <c r="C29" s="625" t="s">
        <v>4299</v>
      </c>
      <c r="D29" s="625"/>
      <c r="E29" s="625"/>
    </row>
    <row r="30" spans="1:5" ht="33" customHeight="1" x14ac:dyDescent="0.3">
      <c r="A30" s="219">
        <v>22</v>
      </c>
      <c r="B30" s="224" t="s">
        <v>206</v>
      </c>
      <c r="C30" s="627" t="s">
        <v>4300</v>
      </c>
      <c r="D30" s="627"/>
      <c r="E30" s="627"/>
    </row>
    <row r="31" spans="1:5" ht="33" customHeight="1" x14ac:dyDescent="0.3">
      <c r="A31" s="220">
        <v>23</v>
      </c>
      <c r="B31" s="225" t="s">
        <v>207</v>
      </c>
      <c r="C31" s="623" t="s">
        <v>4301</v>
      </c>
      <c r="D31" s="623"/>
      <c r="E31" s="623"/>
    </row>
    <row r="32" spans="1:5" ht="33" customHeight="1" x14ac:dyDescent="0.3">
      <c r="A32" s="217">
        <v>24</v>
      </c>
      <c r="B32" s="222" t="s">
        <v>217</v>
      </c>
      <c r="C32" s="625" t="s">
        <v>4302</v>
      </c>
      <c r="D32" s="625"/>
      <c r="E32" s="625"/>
    </row>
    <row r="33" spans="1:5" ht="33" customHeight="1" x14ac:dyDescent="0.3">
      <c r="A33" s="217">
        <v>25</v>
      </c>
      <c r="B33" s="222" t="s">
        <v>218</v>
      </c>
      <c r="C33" s="625" t="s">
        <v>4303</v>
      </c>
      <c r="D33" s="625"/>
      <c r="E33" s="625"/>
    </row>
    <row r="34" spans="1:5" ht="33" customHeight="1" x14ac:dyDescent="0.3">
      <c r="A34" s="219">
        <v>26</v>
      </c>
      <c r="B34" s="224" t="s">
        <v>219</v>
      </c>
      <c r="C34" s="627" t="s">
        <v>4304</v>
      </c>
      <c r="D34" s="627"/>
      <c r="E34" s="627"/>
    </row>
    <row r="35" spans="1:5" ht="33" customHeight="1" x14ac:dyDescent="0.3">
      <c r="A35" s="220">
        <v>27</v>
      </c>
      <c r="B35" s="225" t="s">
        <v>220</v>
      </c>
      <c r="C35" s="623" t="s">
        <v>4305</v>
      </c>
      <c r="D35" s="623"/>
      <c r="E35" s="623"/>
    </row>
    <row r="36" spans="1:5" ht="33" customHeight="1" x14ac:dyDescent="0.3">
      <c r="A36" s="217">
        <v>28</v>
      </c>
      <c r="B36" s="222" t="s">
        <v>221</v>
      </c>
      <c r="C36" s="625" t="s">
        <v>4306</v>
      </c>
      <c r="D36" s="625"/>
      <c r="E36" s="625"/>
    </row>
    <row r="37" spans="1:5" ht="33" customHeight="1" x14ac:dyDescent="0.3">
      <c r="A37" s="217">
        <v>29</v>
      </c>
      <c r="B37" s="222" t="s">
        <v>222</v>
      </c>
      <c r="C37" s="625" t="s">
        <v>4307</v>
      </c>
      <c r="D37" s="625"/>
      <c r="E37" s="625"/>
    </row>
    <row r="38" spans="1:5" ht="33" customHeight="1" x14ac:dyDescent="0.3">
      <c r="A38" s="219">
        <v>30</v>
      </c>
      <c r="B38" s="224" t="s">
        <v>223</v>
      </c>
      <c r="C38" s="627" t="s">
        <v>4308</v>
      </c>
      <c r="D38" s="627"/>
      <c r="E38" s="627"/>
    </row>
    <row r="39" spans="1:5" ht="33" customHeight="1" x14ac:dyDescent="0.3">
      <c r="A39" s="220">
        <v>31</v>
      </c>
      <c r="B39" s="225" t="s">
        <v>224</v>
      </c>
      <c r="C39" s="623" t="s">
        <v>4309</v>
      </c>
      <c r="D39" s="623"/>
      <c r="E39" s="623"/>
    </row>
    <row r="40" spans="1:5" ht="33" customHeight="1" x14ac:dyDescent="0.3">
      <c r="A40" s="217">
        <v>32</v>
      </c>
      <c r="B40" s="222" t="s">
        <v>225</v>
      </c>
      <c r="C40" s="625" t="s">
        <v>4310</v>
      </c>
      <c r="D40" s="625"/>
      <c r="E40" s="625"/>
    </row>
    <row r="41" spans="1:5" ht="33" customHeight="1" x14ac:dyDescent="0.3">
      <c r="A41" s="217">
        <v>33</v>
      </c>
      <c r="B41" s="222" t="s">
        <v>226</v>
      </c>
      <c r="C41" s="625" t="s">
        <v>4311</v>
      </c>
      <c r="D41" s="625"/>
      <c r="E41" s="625"/>
    </row>
    <row r="42" spans="1:5" ht="33" customHeight="1" x14ac:dyDescent="0.3">
      <c r="A42" s="219">
        <v>34</v>
      </c>
      <c r="B42" s="224" t="s">
        <v>227</v>
      </c>
      <c r="C42" s="627" t="s">
        <v>4312</v>
      </c>
      <c r="D42" s="627"/>
      <c r="E42" s="627"/>
    </row>
    <row r="43" spans="1:5" ht="33" customHeight="1" x14ac:dyDescent="0.3">
      <c r="A43" s="220">
        <v>35</v>
      </c>
      <c r="B43" s="225" t="s">
        <v>228</v>
      </c>
      <c r="C43" s="623" t="s">
        <v>4313</v>
      </c>
      <c r="D43" s="623"/>
      <c r="E43" s="623"/>
    </row>
    <row r="44" spans="1:5" ht="33" customHeight="1" x14ac:dyDescent="0.3">
      <c r="A44" s="217">
        <v>36</v>
      </c>
      <c r="B44" s="222" t="s">
        <v>229</v>
      </c>
      <c r="C44" s="629" t="s">
        <v>4314</v>
      </c>
      <c r="D44" s="629"/>
      <c r="E44" s="629"/>
    </row>
    <row r="45" spans="1:5" ht="33" customHeight="1" x14ac:dyDescent="0.3">
      <c r="A45" s="217">
        <v>37</v>
      </c>
      <c r="B45" s="222" t="s">
        <v>230</v>
      </c>
      <c r="C45" s="629" t="s">
        <v>4315</v>
      </c>
      <c r="D45" s="629"/>
      <c r="E45" s="629"/>
    </row>
    <row r="46" spans="1:5" ht="33" customHeight="1" x14ac:dyDescent="0.3">
      <c r="A46" s="219">
        <v>38</v>
      </c>
      <c r="B46" s="224" t="s">
        <v>231</v>
      </c>
      <c r="C46" s="631" t="s">
        <v>4316</v>
      </c>
      <c r="D46" s="631"/>
      <c r="E46" s="631"/>
    </row>
    <row r="47" spans="1:5" ht="33" customHeight="1" x14ac:dyDescent="0.3">
      <c r="A47" s="220">
        <v>39</v>
      </c>
      <c r="B47" s="225" t="s">
        <v>232</v>
      </c>
      <c r="C47" s="630" t="s">
        <v>4317</v>
      </c>
      <c r="D47" s="630"/>
      <c r="E47" s="630"/>
    </row>
    <row r="48" spans="1:5" ht="33" customHeight="1" x14ac:dyDescent="0.3">
      <c r="A48" s="217">
        <v>40</v>
      </c>
      <c r="B48" s="222" t="s">
        <v>233</v>
      </c>
      <c r="C48" s="629" t="s">
        <v>4318</v>
      </c>
      <c r="D48" s="629"/>
      <c r="E48" s="629"/>
    </row>
    <row r="49" spans="1:5" ht="33" customHeight="1" x14ac:dyDescent="0.3">
      <c r="A49" s="217">
        <v>41</v>
      </c>
      <c r="B49" s="222" t="s">
        <v>234</v>
      </c>
      <c r="C49" s="629" t="s">
        <v>4319</v>
      </c>
      <c r="D49" s="629"/>
      <c r="E49" s="629"/>
    </row>
    <row r="50" spans="1:5" ht="33" customHeight="1" x14ac:dyDescent="0.3">
      <c r="A50" s="219">
        <v>42</v>
      </c>
      <c r="B50" s="224" t="s">
        <v>235</v>
      </c>
      <c r="C50" s="631" t="s">
        <v>4320</v>
      </c>
      <c r="D50" s="631"/>
      <c r="E50" s="631"/>
    </row>
    <row r="51" spans="1:5" ht="33" customHeight="1" x14ac:dyDescent="0.3">
      <c r="A51" s="220">
        <v>43</v>
      </c>
      <c r="B51" s="225" t="s">
        <v>236</v>
      </c>
      <c r="C51" s="630" t="s">
        <v>4321</v>
      </c>
      <c r="D51" s="630"/>
      <c r="E51" s="630"/>
    </row>
    <row r="52" spans="1:5" ht="33" customHeight="1" x14ac:dyDescent="0.3">
      <c r="A52" s="217">
        <v>44</v>
      </c>
      <c r="B52" s="222" t="s">
        <v>237</v>
      </c>
      <c r="C52" s="629" t="s">
        <v>4322</v>
      </c>
      <c r="D52" s="629"/>
      <c r="E52" s="629"/>
    </row>
    <row r="53" spans="1:5" ht="33" customHeight="1" x14ac:dyDescent="0.3">
      <c r="A53" s="217">
        <v>45</v>
      </c>
      <c r="B53" s="222" t="s">
        <v>238</v>
      </c>
      <c r="C53" s="629" t="s">
        <v>4323</v>
      </c>
      <c r="D53" s="629"/>
      <c r="E53" s="629"/>
    </row>
    <row r="54" spans="1:5" ht="33" customHeight="1" x14ac:dyDescent="0.3">
      <c r="A54" s="219">
        <v>46</v>
      </c>
      <c r="B54" s="224" t="s">
        <v>239</v>
      </c>
      <c r="C54" s="631" t="s">
        <v>4324</v>
      </c>
      <c r="D54" s="631"/>
      <c r="E54" s="631"/>
    </row>
    <row r="55" spans="1:5" ht="33" customHeight="1" x14ac:dyDescent="0.3">
      <c r="A55" s="220">
        <v>47</v>
      </c>
      <c r="B55" s="225" t="s">
        <v>240</v>
      </c>
      <c r="C55" s="630" t="s">
        <v>4325</v>
      </c>
      <c r="D55" s="630"/>
      <c r="E55" s="630"/>
    </row>
    <row r="56" spans="1:5" ht="33" customHeight="1" x14ac:dyDescent="0.3">
      <c r="A56" s="217">
        <v>48</v>
      </c>
      <c r="B56" s="222" t="s">
        <v>241</v>
      </c>
      <c r="C56" s="629" t="s">
        <v>4326</v>
      </c>
      <c r="D56" s="629"/>
      <c r="E56" s="629"/>
    </row>
    <row r="57" spans="1:5" ht="33" customHeight="1" x14ac:dyDescent="0.3">
      <c r="A57" s="217">
        <v>49</v>
      </c>
      <c r="B57" s="222" t="s">
        <v>242</v>
      </c>
      <c r="C57" s="629" t="s">
        <v>4327</v>
      </c>
      <c r="D57" s="629"/>
      <c r="E57" s="629"/>
    </row>
    <row r="58" spans="1:5" ht="33" customHeight="1" x14ac:dyDescent="0.3">
      <c r="A58" s="219">
        <v>50</v>
      </c>
      <c r="B58" s="224" t="s">
        <v>243</v>
      </c>
      <c r="C58" s="631" t="s">
        <v>4328</v>
      </c>
      <c r="D58" s="631"/>
      <c r="E58" s="631"/>
    </row>
    <row r="59" spans="1:5" ht="33" customHeight="1" x14ac:dyDescent="0.3">
      <c r="A59" s="220">
        <v>51</v>
      </c>
      <c r="B59" s="225" t="s">
        <v>244</v>
      </c>
      <c r="C59" s="630" t="s">
        <v>4329</v>
      </c>
      <c r="D59" s="630"/>
      <c r="E59" s="630"/>
    </row>
    <row r="60" spans="1:5" ht="33" customHeight="1" x14ac:dyDescent="0.3">
      <c r="A60" s="217">
        <v>52</v>
      </c>
      <c r="B60" s="222" t="s">
        <v>245</v>
      </c>
      <c r="C60" s="629" t="s">
        <v>4330</v>
      </c>
      <c r="D60" s="629"/>
      <c r="E60" s="629"/>
    </row>
    <row r="61" spans="1:5" ht="33" customHeight="1" x14ac:dyDescent="0.3">
      <c r="A61" s="217">
        <v>53</v>
      </c>
      <c r="B61" s="222" t="s">
        <v>246</v>
      </c>
      <c r="C61" s="629" t="s">
        <v>4331</v>
      </c>
      <c r="D61" s="629"/>
      <c r="E61" s="629"/>
    </row>
    <row r="62" spans="1:5" ht="33" customHeight="1" x14ac:dyDescent="0.3">
      <c r="A62" s="219">
        <v>54</v>
      </c>
      <c r="B62" s="224" t="s">
        <v>247</v>
      </c>
      <c r="C62" s="631" t="s">
        <v>4332</v>
      </c>
      <c r="D62" s="631"/>
      <c r="E62" s="631"/>
    </row>
    <row r="63" spans="1:5" ht="33" customHeight="1" x14ac:dyDescent="0.3">
      <c r="A63" s="220">
        <v>55</v>
      </c>
      <c r="B63" s="225" t="s">
        <v>248</v>
      </c>
      <c r="C63" s="630" t="s">
        <v>4333</v>
      </c>
      <c r="D63" s="630"/>
      <c r="E63" s="630"/>
    </row>
    <row r="64" spans="1:5" ht="33" customHeight="1" x14ac:dyDescent="0.3">
      <c r="A64" s="217">
        <v>56</v>
      </c>
      <c r="B64" s="222" t="s">
        <v>249</v>
      </c>
      <c r="C64" s="629" t="s">
        <v>4334</v>
      </c>
      <c r="D64" s="629"/>
      <c r="E64" s="629"/>
    </row>
    <row r="65" spans="1:5" ht="33" customHeight="1" x14ac:dyDescent="0.3">
      <c r="A65" s="217">
        <v>57</v>
      </c>
      <c r="B65" s="222" t="s">
        <v>250</v>
      </c>
      <c r="C65" s="629" t="s">
        <v>4335</v>
      </c>
      <c r="D65" s="629"/>
      <c r="E65" s="629"/>
    </row>
    <row r="66" spans="1:5" ht="33" customHeight="1" x14ac:dyDescent="0.3">
      <c r="A66" s="219">
        <v>58</v>
      </c>
      <c r="B66" s="224" t="s">
        <v>251</v>
      </c>
      <c r="C66" s="631" t="s">
        <v>4336</v>
      </c>
      <c r="D66" s="631"/>
      <c r="E66" s="631"/>
    </row>
    <row r="67" spans="1:5" ht="33" customHeight="1" x14ac:dyDescent="0.3">
      <c r="A67" s="220">
        <v>59</v>
      </c>
      <c r="B67" s="225" t="s">
        <v>252</v>
      </c>
      <c r="C67" s="630" t="s">
        <v>4337</v>
      </c>
      <c r="D67" s="630"/>
      <c r="E67" s="630"/>
    </row>
    <row r="68" spans="1:5" ht="33" customHeight="1" x14ac:dyDescent="0.3">
      <c r="A68" s="217">
        <v>60</v>
      </c>
      <c r="B68" s="222" t="s">
        <v>253</v>
      </c>
      <c r="C68" s="629" t="s">
        <v>4338</v>
      </c>
      <c r="D68" s="629"/>
      <c r="E68" s="629"/>
    </row>
    <row r="69" spans="1:5" ht="33" customHeight="1" x14ac:dyDescent="0.3">
      <c r="A69" s="217">
        <v>61</v>
      </c>
      <c r="B69" s="222" t="s">
        <v>254</v>
      </c>
      <c r="C69" s="629" t="s">
        <v>4339</v>
      </c>
      <c r="D69" s="629"/>
      <c r="E69" s="629"/>
    </row>
    <row r="70" spans="1:5" ht="33" customHeight="1" x14ac:dyDescent="0.3">
      <c r="A70" s="219">
        <v>62</v>
      </c>
      <c r="B70" s="224" t="s">
        <v>255</v>
      </c>
      <c r="C70" s="631" t="s">
        <v>4340</v>
      </c>
      <c r="D70" s="631"/>
      <c r="E70" s="631"/>
    </row>
    <row r="71" spans="1:5" ht="33" customHeight="1" x14ac:dyDescent="0.3">
      <c r="A71" s="220">
        <v>63</v>
      </c>
      <c r="B71" s="225" t="s">
        <v>256</v>
      </c>
      <c r="C71" s="630" t="s">
        <v>4341</v>
      </c>
      <c r="D71" s="630"/>
      <c r="E71" s="630"/>
    </row>
    <row r="72" spans="1:5" ht="33" customHeight="1" x14ac:dyDescent="0.3">
      <c r="A72" s="217">
        <v>64</v>
      </c>
      <c r="B72" s="222" t="s">
        <v>257</v>
      </c>
      <c r="C72" s="629" t="s">
        <v>4342</v>
      </c>
      <c r="D72" s="629"/>
      <c r="E72" s="629"/>
    </row>
    <row r="73" spans="1:5" ht="33" customHeight="1" x14ac:dyDescent="0.3">
      <c r="A73" s="217">
        <v>65</v>
      </c>
      <c r="B73" s="222" t="s">
        <v>258</v>
      </c>
      <c r="C73" s="629" t="s">
        <v>4343</v>
      </c>
      <c r="D73" s="629"/>
      <c r="E73" s="629"/>
    </row>
    <row r="74" spans="1:5" ht="33" customHeight="1" x14ac:dyDescent="0.3">
      <c r="A74" s="219">
        <v>66</v>
      </c>
      <c r="B74" s="224" t="s">
        <v>259</v>
      </c>
      <c r="C74" s="631" t="s">
        <v>4344</v>
      </c>
      <c r="D74" s="631"/>
      <c r="E74" s="631"/>
    </row>
    <row r="75" spans="1:5" ht="33" customHeight="1" x14ac:dyDescent="0.3">
      <c r="A75" s="220">
        <v>67</v>
      </c>
      <c r="B75" s="225" t="s">
        <v>260</v>
      </c>
      <c r="C75" s="630" t="s">
        <v>4345</v>
      </c>
      <c r="D75" s="630"/>
      <c r="E75" s="630"/>
    </row>
    <row r="76" spans="1:5" ht="33" customHeight="1" x14ac:dyDescent="0.3">
      <c r="A76" s="217">
        <v>68</v>
      </c>
      <c r="B76" s="222" t="s">
        <v>261</v>
      </c>
      <c r="C76" s="629" t="s">
        <v>4346</v>
      </c>
      <c r="D76" s="629"/>
      <c r="E76" s="629"/>
    </row>
    <row r="77" spans="1:5" ht="33" customHeight="1" x14ac:dyDescent="0.3">
      <c r="A77" s="219">
        <v>69</v>
      </c>
      <c r="B77" s="224" t="s">
        <v>262</v>
      </c>
      <c r="C77" s="631" t="s">
        <v>4347</v>
      </c>
      <c r="D77" s="631"/>
      <c r="E77" s="631"/>
    </row>
    <row r="78" spans="1:5" ht="33" customHeight="1" x14ac:dyDescent="0.3">
      <c r="A78" s="220">
        <v>70</v>
      </c>
      <c r="B78" s="225" t="s">
        <v>263</v>
      </c>
      <c r="C78" s="630" t="s">
        <v>4348</v>
      </c>
      <c r="D78" s="630"/>
      <c r="E78" s="630"/>
    </row>
    <row r="79" spans="1:5" ht="33" customHeight="1" x14ac:dyDescent="0.3">
      <c r="A79" s="221">
        <v>71</v>
      </c>
      <c r="B79" s="226" t="s">
        <v>264</v>
      </c>
      <c r="C79" s="632" t="s">
        <v>4349</v>
      </c>
      <c r="D79" s="632"/>
      <c r="E79" s="632"/>
    </row>
    <row r="80" spans="1:5" ht="33" customHeight="1" x14ac:dyDescent="0.3">
      <c r="A80" s="217">
        <v>72</v>
      </c>
      <c r="B80" s="222" t="s">
        <v>265</v>
      </c>
      <c r="C80" s="629" t="s">
        <v>323</v>
      </c>
      <c r="D80" s="629"/>
      <c r="E80" s="629"/>
    </row>
    <row r="81" spans="1:5" ht="33" customHeight="1" x14ac:dyDescent="0.3">
      <c r="A81" s="217">
        <v>73</v>
      </c>
      <c r="B81" s="222" t="s">
        <v>266</v>
      </c>
      <c r="C81" s="629" t="s">
        <v>4350</v>
      </c>
      <c r="D81" s="629"/>
      <c r="E81" s="629"/>
    </row>
    <row r="82" spans="1:5" ht="33" customHeight="1" x14ac:dyDescent="0.3">
      <c r="A82" s="219">
        <v>74</v>
      </c>
      <c r="B82" s="224" t="s">
        <v>267</v>
      </c>
      <c r="C82" s="631" t="s">
        <v>4351</v>
      </c>
      <c r="D82" s="631"/>
      <c r="E82" s="631"/>
    </row>
    <row r="83" spans="1:5" ht="33" customHeight="1" x14ac:dyDescent="0.3">
      <c r="A83" s="220">
        <v>75</v>
      </c>
      <c r="B83" s="225" t="s">
        <v>268</v>
      </c>
      <c r="C83" s="630" t="s">
        <v>4352</v>
      </c>
      <c r="D83" s="630"/>
      <c r="E83" s="630"/>
    </row>
    <row r="84" spans="1:5" ht="33" customHeight="1" x14ac:dyDescent="0.3">
      <c r="A84" s="221">
        <v>76</v>
      </c>
      <c r="B84" s="226" t="s">
        <v>169</v>
      </c>
      <c r="C84" s="632" t="s">
        <v>325</v>
      </c>
      <c r="D84" s="632"/>
      <c r="E84" s="632"/>
    </row>
    <row r="85" spans="1:5" ht="33" customHeight="1" x14ac:dyDescent="0.3">
      <c r="A85" s="217">
        <v>77</v>
      </c>
      <c r="B85" s="222" t="s">
        <v>269</v>
      </c>
      <c r="C85" s="629" t="s">
        <v>324</v>
      </c>
      <c r="D85" s="629"/>
      <c r="E85" s="629"/>
    </row>
    <row r="86" spans="1:5" ht="33" customHeight="1" x14ac:dyDescent="0.3">
      <c r="A86" s="217">
        <v>78</v>
      </c>
      <c r="B86" s="222" t="s">
        <v>270</v>
      </c>
      <c r="C86" s="629" t="s">
        <v>4353</v>
      </c>
      <c r="D86" s="629"/>
      <c r="E86" s="629"/>
    </row>
    <row r="87" spans="1:5" ht="33" customHeight="1" x14ac:dyDescent="0.3">
      <c r="A87" s="219">
        <v>79</v>
      </c>
      <c r="B87" s="224" t="s">
        <v>271</v>
      </c>
      <c r="C87" s="631" t="s">
        <v>4354</v>
      </c>
      <c r="D87" s="631"/>
      <c r="E87" s="631"/>
    </row>
    <row r="88" spans="1:5" ht="33" customHeight="1" x14ac:dyDescent="0.3">
      <c r="A88" s="220">
        <v>80</v>
      </c>
      <c r="B88" s="225" t="s">
        <v>272</v>
      </c>
      <c r="C88" s="630" t="s">
        <v>4355</v>
      </c>
      <c r="D88" s="630"/>
      <c r="E88" s="630"/>
    </row>
    <row r="89" spans="1:5" ht="33" customHeight="1" x14ac:dyDescent="0.3">
      <c r="A89" s="221">
        <v>81</v>
      </c>
      <c r="B89" s="226" t="s">
        <v>273</v>
      </c>
      <c r="C89" s="632" t="s">
        <v>326</v>
      </c>
      <c r="D89" s="632"/>
      <c r="E89" s="632"/>
    </row>
    <row r="90" spans="1:5" ht="33" customHeight="1" x14ac:dyDescent="0.3">
      <c r="A90" s="217">
        <v>82</v>
      </c>
      <c r="B90" s="222" t="s">
        <v>274</v>
      </c>
      <c r="C90" s="629" t="s">
        <v>324</v>
      </c>
      <c r="D90" s="629"/>
      <c r="E90" s="629"/>
    </row>
    <row r="91" spans="1:5" ht="33" customHeight="1" x14ac:dyDescent="0.3">
      <c r="A91" s="217">
        <v>83</v>
      </c>
      <c r="B91" s="222" t="s">
        <v>275</v>
      </c>
      <c r="C91" s="629" t="s">
        <v>4353</v>
      </c>
      <c r="D91" s="629"/>
      <c r="E91" s="629"/>
    </row>
    <row r="92" spans="1:5" ht="33" customHeight="1" x14ac:dyDescent="0.3">
      <c r="A92" s="219">
        <v>84</v>
      </c>
      <c r="B92" s="224" t="s">
        <v>276</v>
      </c>
      <c r="C92" s="631" t="s">
        <v>4354</v>
      </c>
      <c r="D92" s="631"/>
      <c r="E92" s="631"/>
    </row>
    <row r="93" spans="1:5" ht="33" customHeight="1" x14ac:dyDescent="0.3">
      <c r="A93" s="220">
        <v>85</v>
      </c>
      <c r="B93" s="225" t="s">
        <v>277</v>
      </c>
      <c r="C93" s="630" t="s">
        <v>4355</v>
      </c>
      <c r="D93" s="630"/>
      <c r="E93" s="630"/>
    </row>
    <row r="94" spans="1:5" ht="33" customHeight="1" x14ac:dyDescent="0.3">
      <c r="A94" s="221">
        <v>86</v>
      </c>
      <c r="B94" s="226" t="s">
        <v>278</v>
      </c>
      <c r="C94" s="632" t="s">
        <v>326</v>
      </c>
      <c r="D94" s="632"/>
      <c r="E94" s="632"/>
    </row>
    <row r="95" spans="1:5" ht="33" customHeight="1" x14ac:dyDescent="0.3">
      <c r="A95" s="217">
        <v>87</v>
      </c>
      <c r="B95" s="222" t="s">
        <v>279</v>
      </c>
      <c r="C95" s="629" t="s">
        <v>324</v>
      </c>
      <c r="D95" s="629"/>
      <c r="E95" s="629"/>
    </row>
    <row r="96" spans="1:5" ht="33" customHeight="1" x14ac:dyDescent="0.3">
      <c r="A96" s="217">
        <v>88</v>
      </c>
      <c r="B96" s="222" t="s">
        <v>280</v>
      </c>
      <c r="C96" s="629" t="s">
        <v>4353</v>
      </c>
      <c r="D96" s="629"/>
      <c r="E96" s="629"/>
    </row>
    <row r="97" spans="1:5" ht="33" customHeight="1" x14ac:dyDescent="0.3">
      <c r="A97" s="219">
        <v>89</v>
      </c>
      <c r="B97" s="224" t="s">
        <v>281</v>
      </c>
      <c r="C97" s="631" t="s">
        <v>4354</v>
      </c>
      <c r="D97" s="631"/>
      <c r="E97" s="631"/>
    </row>
    <row r="98" spans="1:5" ht="33" customHeight="1" x14ac:dyDescent="0.3">
      <c r="A98" s="220">
        <v>90</v>
      </c>
      <c r="B98" s="225" t="s">
        <v>282</v>
      </c>
      <c r="C98" s="630" t="s">
        <v>4355</v>
      </c>
      <c r="D98" s="630"/>
      <c r="E98" s="630"/>
    </row>
    <row r="99" spans="1:5" ht="33" customHeight="1" x14ac:dyDescent="0.3">
      <c r="A99" s="221">
        <v>91</v>
      </c>
      <c r="B99" s="226" t="s">
        <v>283</v>
      </c>
      <c r="C99" s="632" t="s">
        <v>326</v>
      </c>
      <c r="D99" s="632"/>
      <c r="E99" s="632"/>
    </row>
    <row r="100" spans="1:5" ht="33" customHeight="1" x14ac:dyDescent="0.3">
      <c r="A100" s="217">
        <v>92</v>
      </c>
      <c r="B100" s="222" t="s">
        <v>284</v>
      </c>
      <c r="C100" s="629" t="s">
        <v>324</v>
      </c>
      <c r="D100" s="629"/>
      <c r="E100" s="629"/>
    </row>
    <row r="101" spans="1:5" ht="33" customHeight="1" x14ac:dyDescent="0.3">
      <c r="A101" s="217">
        <v>93</v>
      </c>
      <c r="B101" s="222" t="s">
        <v>285</v>
      </c>
      <c r="C101" s="629" t="s">
        <v>4353</v>
      </c>
      <c r="D101" s="629"/>
      <c r="E101" s="629"/>
    </row>
    <row r="102" spans="1:5" ht="33" customHeight="1" x14ac:dyDescent="0.3">
      <c r="A102" s="219">
        <v>94</v>
      </c>
      <c r="B102" s="224" t="s">
        <v>286</v>
      </c>
      <c r="C102" s="631" t="s">
        <v>4354</v>
      </c>
      <c r="D102" s="631"/>
      <c r="E102" s="631"/>
    </row>
    <row r="103" spans="1:5" ht="33" customHeight="1" x14ac:dyDescent="0.3">
      <c r="A103" s="220">
        <v>95</v>
      </c>
      <c r="B103" s="225" t="s">
        <v>287</v>
      </c>
      <c r="C103" s="630" t="s">
        <v>4355</v>
      </c>
      <c r="D103" s="630"/>
      <c r="E103" s="630"/>
    </row>
    <row r="104" spans="1:5" ht="33" customHeight="1" x14ac:dyDescent="0.3">
      <c r="A104" s="221">
        <v>96</v>
      </c>
      <c r="B104" s="226" t="s">
        <v>288</v>
      </c>
      <c r="C104" s="632" t="s">
        <v>326</v>
      </c>
      <c r="D104" s="632"/>
      <c r="E104" s="632"/>
    </row>
    <row r="105" spans="1:5" ht="33" customHeight="1" x14ac:dyDescent="0.3">
      <c r="A105" s="217">
        <v>97</v>
      </c>
      <c r="B105" s="222" t="s">
        <v>328</v>
      </c>
      <c r="C105" s="629" t="s">
        <v>4356</v>
      </c>
      <c r="D105" s="629"/>
      <c r="E105" s="629"/>
    </row>
    <row r="106" spans="1:5" ht="33" customHeight="1" x14ac:dyDescent="0.3">
      <c r="A106" s="219">
        <v>98</v>
      </c>
      <c r="B106" s="224" t="s">
        <v>289</v>
      </c>
      <c r="C106" s="631" t="s">
        <v>4357</v>
      </c>
      <c r="D106" s="631"/>
      <c r="E106" s="631"/>
    </row>
    <row r="107" spans="1:5" ht="33" customHeight="1" x14ac:dyDescent="0.3">
      <c r="A107" s="220">
        <v>99</v>
      </c>
      <c r="B107" s="225" t="s">
        <v>290</v>
      </c>
      <c r="C107" s="630" t="s">
        <v>4358</v>
      </c>
      <c r="D107" s="630"/>
      <c r="E107" s="630"/>
    </row>
    <row r="108" spans="1:5" ht="33" customHeight="1" x14ac:dyDescent="0.3">
      <c r="A108" s="221">
        <v>100</v>
      </c>
      <c r="B108" s="226" t="s">
        <v>291</v>
      </c>
      <c r="C108" s="632" t="s">
        <v>327</v>
      </c>
      <c r="D108" s="632"/>
      <c r="E108" s="632"/>
    </row>
    <row r="109" spans="1:5" ht="33" customHeight="1" x14ac:dyDescent="0.3">
      <c r="A109" s="217">
        <v>101</v>
      </c>
      <c r="B109" s="222" t="s">
        <v>292</v>
      </c>
      <c r="C109" s="629" t="s">
        <v>4353</v>
      </c>
      <c r="D109" s="629"/>
      <c r="E109" s="629"/>
    </row>
    <row r="110" spans="1:5" ht="33" customHeight="1" x14ac:dyDescent="0.3">
      <c r="A110" s="219">
        <v>102</v>
      </c>
      <c r="B110" s="224" t="s">
        <v>293</v>
      </c>
      <c r="C110" s="631" t="s">
        <v>4354</v>
      </c>
      <c r="D110" s="631"/>
      <c r="E110" s="631"/>
    </row>
    <row r="111" spans="1:5" ht="33" customHeight="1" x14ac:dyDescent="0.3">
      <c r="A111" s="220">
        <v>103</v>
      </c>
      <c r="B111" s="225" t="s">
        <v>294</v>
      </c>
      <c r="C111" s="630" t="s">
        <v>4355</v>
      </c>
      <c r="D111" s="630"/>
      <c r="E111" s="630"/>
    </row>
    <row r="112" spans="1:5" ht="33" customHeight="1" x14ac:dyDescent="0.3">
      <c r="A112" s="221">
        <v>104</v>
      </c>
      <c r="B112" s="226" t="s">
        <v>295</v>
      </c>
      <c r="C112" s="632" t="s">
        <v>326</v>
      </c>
      <c r="D112" s="632"/>
      <c r="E112" s="632"/>
    </row>
    <row r="113" spans="1:5" ht="33" customHeight="1" x14ac:dyDescent="0.3">
      <c r="A113" s="217">
        <v>105</v>
      </c>
      <c r="B113" s="222" t="s">
        <v>296</v>
      </c>
      <c r="C113" s="629" t="s">
        <v>4353</v>
      </c>
      <c r="D113" s="629"/>
      <c r="E113" s="629"/>
    </row>
    <row r="114" spans="1:5" ht="33" customHeight="1" x14ac:dyDescent="0.3">
      <c r="A114" s="219">
        <v>106</v>
      </c>
      <c r="B114" s="224" t="s">
        <v>297</v>
      </c>
      <c r="C114" s="631" t="s">
        <v>4354</v>
      </c>
      <c r="D114" s="631"/>
      <c r="E114" s="631"/>
    </row>
    <row r="115" spans="1:5" ht="33" customHeight="1" x14ac:dyDescent="0.3">
      <c r="A115" s="220">
        <v>107</v>
      </c>
      <c r="B115" s="225" t="s">
        <v>298</v>
      </c>
      <c r="C115" s="630" t="s">
        <v>4355</v>
      </c>
      <c r="D115" s="630"/>
      <c r="E115" s="630"/>
    </row>
    <row r="116" spans="1:5" ht="33" customHeight="1" x14ac:dyDescent="0.3">
      <c r="A116" s="221">
        <v>108</v>
      </c>
      <c r="B116" s="226" t="s">
        <v>299</v>
      </c>
      <c r="C116" s="632" t="s">
        <v>326</v>
      </c>
      <c r="D116" s="632"/>
      <c r="E116" s="632"/>
    </row>
    <row r="117" spans="1:5" ht="33" customHeight="1" x14ac:dyDescent="0.3">
      <c r="A117" s="217">
        <v>109</v>
      </c>
      <c r="B117" s="222" t="s">
        <v>300</v>
      </c>
      <c r="C117" s="629" t="s">
        <v>4353</v>
      </c>
      <c r="D117" s="629"/>
      <c r="E117" s="629"/>
    </row>
    <row r="118" spans="1:5" ht="33" customHeight="1" x14ac:dyDescent="0.3">
      <c r="A118" s="219">
        <v>110</v>
      </c>
      <c r="B118" s="224" t="s">
        <v>301</v>
      </c>
      <c r="C118" s="631" t="s">
        <v>4354</v>
      </c>
      <c r="D118" s="631"/>
      <c r="E118" s="631"/>
    </row>
    <row r="119" spans="1:5" ht="33" customHeight="1" x14ac:dyDescent="0.3">
      <c r="A119" s="220">
        <v>111</v>
      </c>
      <c r="B119" s="225" t="s">
        <v>302</v>
      </c>
      <c r="C119" s="630" t="s">
        <v>4355</v>
      </c>
      <c r="D119" s="630"/>
      <c r="E119" s="630"/>
    </row>
    <row r="120" spans="1:5" ht="33" customHeight="1" x14ac:dyDescent="0.3">
      <c r="A120" s="221">
        <v>112</v>
      </c>
      <c r="B120" s="226" t="s">
        <v>303</v>
      </c>
      <c r="C120" s="632" t="s">
        <v>326</v>
      </c>
      <c r="D120" s="632"/>
      <c r="E120" s="632"/>
    </row>
    <row r="121" spans="1:5" ht="33" customHeight="1" x14ac:dyDescent="0.3">
      <c r="A121" s="217">
        <v>113</v>
      </c>
      <c r="B121" s="222" t="s">
        <v>304</v>
      </c>
      <c r="C121" s="629" t="s">
        <v>4353</v>
      </c>
      <c r="D121" s="629"/>
      <c r="E121" s="629"/>
    </row>
    <row r="122" spans="1:5" ht="33" customHeight="1" x14ac:dyDescent="0.3">
      <c r="A122" s="219">
        <v>114</v>
      </c>
      <c r="B122" s="224" t="s">
        <v>305</v>
      </c>
      <c r="C122" s="631" t="s">
        <v>4354</v>
      </c>
      <c r="D122" s="631"/>
      <c r="E122" s="631"/>
    </row>
    <row r="123" spans="1:5" ht="33" customHeight="1" x14ac:dyDescent="0.3">
      <c r="A123" s="220">
        <v>115</v>
      </c>
      <c r="B123" s="225" t="s">
        <v>306</v>
      </c>
      <c r="C123" s="630" t="s">
        <v>4355</v>
      </c>
      <c r="D123" s="630"/>
      <c r="E123" s="630"/>
    </row>
    <row r="124" spans="1:5" ht="33" customHeight="1" x14ac:dyDescent="0.3">
      <c r="A124" s="221">
        <v>116</v>
      </c>
      <c r="B124" s="226" t="s">
        <v>307</v>
      </c>
      <c r="C124" s="632" t="s">
        <v>326</v>
      </c>
      <c r="D124" s="632"/>
      <c r="E124" s="632"/>
    </row>
    <row r="125" spans="1:5" ht="33" customHeight="1" x14ac:dyDescent="0.3">
      <c r="A125" s="217">
        <v>117</v>
      </c>
      <c r="B125" s="222" t="s">
        <v>308</v>
      </c>
      <c r="C125" s="629" t="s">
        <v>4359</v>
      </c>
      <c r="D125" s="629"/>
      <c r="E125" s="629"/>
    </row>
    <row r="126" spans="1:5" ht="33" customHeight="1" x14ac:dyDescent="0.3">
      <c r="A126" s="219">
        <v>118</v>
      </c>
      <c r="B126" s="224" t="s">
        <v>309</v>
      </c>
      <c r="C126" s="631" t="s">
        <v>4360</v>
      </c>
      <c r="D126" s="631"/>
      <c r="E126" s="631"/>
    </row>
    <row r="127" spans="1:5" ht="33" customHeight="1" x14ac:dyDescent="0.3">
      <c r="A127" s="220">
        <v>119</v>
      </c>
      <c r="B127" s="225" t="s">
        <v>310</v>
      </c>
      <c r="C127" s="630" t="s">
        <v>4361</v>
      </c>
      <c r="D127" s="630"/>
      <c r="E127" s="630"/>
    </row>
    <row r="128" spans="1:5" ht="33" customHeight="1" x14ac:dyDescent="0.3">
      <c r="A128" s="217">
        <v>120</v>
      </c>
      <c r="B128" s="222" t="s">
        <v>311</v>
      </c>
      <c r="C128" s="629" t="s">
        <v>4353</v>
      </c>
      <c r="D128" s="629"/>
      <c r="E128" s="629"/>
    </row>
    <row r="129" spans="1:6" ht="33" customHeight="1" x14ac:dyDescent="0.3">
      <c r="A129" s="219">
        <v>121</v>
      </c>
      <c r="B129" s="224" t="s">
        <v>312</v>
      </c>
      <c r="C129" s="631" t="s">
        <v>4354</v>
      </c>
      <c r="D129" s="631"/>
      <c r="E129" s="631"/>
    </row>
    <row r="130" spans="1:6" ht="33" customHeight="1" x14ac:dyDescent="0.3">
      <c r="A130" s="220">
        <v>122</v>
      </c>
      <c r="B130" s="225" t="s">
        <v>313</v>
      </c>
      <c r="C130" s="630" t="s">
        <v>4355</v>
      </c>
      <c r="D130" s="630"/>
      <c r="E130" s="630"/>
    </row>
    <row r="131" spans="1:6" ht="33" customHeight="1" x14ac:dyDescent="0.3">
      <c r="A131" s="217">
        <v>123</v>
      </c>
      <c r="B131" s="222" t="s">
        <v>314</v>
      </c>
      <c r="C131" s="629" t="s">
        <v>4353</v>
      </c>
      <c r="D131" s="629"/>
      <c r="E131" s="629"/>
    </row>
    <row r="132" spans="1:6" ht="33" customHeight="1" x14ac:dyDescent="0.3">
      <c r="A132" s="219">
        <v>124</v>
      </c>
      <c r="B132" s="224" t="s">
        <v>315</v>
      </c>
      <c r="C132" s="631" t="s">
        <v>4354</v>
      </c>
      <c r="D132" s="631"/>
      <c r="E132" s="631"/>
    </row>
    <row r="133" spans="1:6" ht="33" customHeight="1" x14ac:dyDescent="0.3">
      <c r="A133" s="220">
        <v>125</v>
      </c>
      <c r="B133" s="225" t="s">
        <v>316</v>
      </c>
      <c r="C133" s="630" t="s">
        <v>4355</v>
      </c>
      <c r="D133" s="630"/>
      <c r="E133" s="630"/>
    </row>
    <row r="134" spans="1:6" ht="33" customHeight="1" x14ac:dyDescent="0.3">
      <c r="A134" s="217">
        <v>126</v>
      </c>
      <c r="B134" s="222" t="s">
        <v>317</v>
      </c>
      <c r="C134" s="629" t="s">
        <v>4353</v>
      </c>
      <c r="D134" s="629"/>
      <c r="E134" s="629"/>
    </row>
    <row r="135" spans="1:6" ht="33" customHeight="1" x14ac:dyDescent="0.3">
      <c r="A135" s="219">
        <v>127</v>
      </c>
      <c r="B135" s="224" t="s">
        <v>318</v>
      </c>
      <c r="C135" s="631" t="s">
        <v>4354</v>
      </c>
      <c r="D135" s="631"/>
      <c r="E135" s="631"/>
    </row>
    <row r="136" spans="1:6" ht="33" customHeight="1" x14ac:dyDescent="0.3">
      <c r="A136" s="220">
        <v>128</v>
      </c>
      <c r="B136" s="225" t="s">
        <v>319</v>
      </c>
      <c r="C136" s="630" t="s">
        <v>4355</v>
      </c>
      <c r="D136" s="630"/>
      <c r="E136" s="630"/>
    </row>
    <row r="137" spans="1:6" ht="33" customHeight="1" x14ac:dyDescent="0.3">
      <c r="A137" s="217">
        <v>129</v>
      </c>
      <c r="B137" s="222" t="s">
        <v>320</v>
      </c>
      <c r="C137" s="629" t="s">
        <v>4353</v>
      </c>
      <c r="D137" s="629"/>
      <c r="E137" s="629"/>
    </row>
    <row r="138" spans="1:6" ht="33" customHeight="1" x14ac:dyDescent="0.3">
      <c r="A138" s="611">
        <v>130</v>
      </c>
      <c r="B138" s="224" t="s">
        <v>321</v>
      </c>
      <c r="C138" s="631" t="s">
        <v>4354</v>
      </c>
      <c r="D138" s="631"/>
      <c r="E138" s="631"/>
    </row>
    <row r="139" spans="1:6" ht="33" customHeight="1" x14ac:dyDescent="0.3">
      <c r="A139" s="612">
        <v>131</v>
      </c>
      <c r="B139" s="613" t="s">
        <v>329</v>
      </c>
      <c r="C139" s="634" t="s">
        <v>4355</v>
      </c>
      <c r="D139" s="634"/>
      <c r="E139" s="634"/>
      <c r="F139" s="597"/>
    </row>
    <row r="140" spans="1:6" ht="33" customHeight="1" x14ac:dyDescent="0.3">
      <c r="A140" s="599"/>
      <c r="B140" s="604"/>
      <c r="C140" s="633"/>
      <c r="D140" s="633"/>
      <c r="E140" s="633"/>
      <c r="F140" s="597"/>
    </row>
    <row r="141" spans="1:6" ht="33" customHeight="1" x14ac:dyDescent="0.3">
      <c r="A141" s="599"/>
      <c r="B141" s="604"/>
      <c r="C141" s="633"/>
      <c r="D141" s="633"/>
      <c r="E141" s="633"/>
      <c r="F141" s="597"/>
    </row>
    <row r="142" spans="1:6" ht="33" customHeight="1" x14ac:dyDescent="0.3">
      <c r="A142" s="599"/>
      <c r="B142" s="604"/>
      <c r="C142" s="633"/>
      <c r="D142" s="633"/>
      <c r="E142" s="633"/>
      <c r="F142" s="597"/>
    </row>
    <row r="143" spans="1:6" ht="33" customHeight="1" x14ac:dyDescent="0.3">
      <c r="A143" s="599"/>
      <c r="B143" s="604"/>
      <c r="C143" s="633"/>
      <c r="D143" s="633"/>
      <c r="E143" s="633"/>
      <c r="F143" s="597"/>
    </row>
    <row r="144" spans="1:6" ht="33" customHeight="1" x14ac:dyDescent="0.3">
      <c r="A144" s="599"/>
      <c r="B144" s="604"/>
      <c r="C144" s="633"/>
      <c r="D144" s="633"/>
      <c r="E144" s="633"/>
      <c r="F144" s="597"/>
    </row>
    <row r="145" spans="1:6" ht="33" customHeight="1" x14ac:dyDescent="0.3">
      <c r="A145" s="599"/>
      <c r="B145" s="604"/>
      <c r="C145" s="633"/>
      <c r="D145" s="633"/>
      <c r="E145" s="633"/>
      <c r="F145" s="597"/>
    </row>
    <row r="146" spans="1:6" ht="33" customHeight="1" x14ac:dyDescent="0.3">
      <c r="A146" s="599"/>
      <c r="B146" s="604"/>
      <c r="C146" s="633"/>
      <c r="D146" s="633"/>
      <c r="E146" s="633"/>
      <c r="F146" s="597"/>
    </row>
    <row r="147" spans="1:6" ht="33" customHeight="1" x14ac:dyDescent="0.3">
      <c r="A147" s="599"/>
      <c r="B147" s="604"/>
      <c r="C147" s="633"/>
      <c r="D147" s="633"/>
      <c r="E147" s="633"/>
      <c r="F147" s="597"/>
    </row>
    <row r="148" spans="1:6" ht="33" customHeight="1" x14ac:dyDescent="0.3">
      <c r="A148" s="599"/>
      <c r="B148" s="604"/>
      <c r="C148" s="633"/>
      <c r="D148" s="633"/>
      <c r="E148" s="633"/>
      <c r="F148" s="597"/>
    </row>
    <row r="149" spans="1:6" ht="33" customHeight="1" x14ac:dyDescent="0.3">
      <c r="A149" s="599"/>
      <c r="B149" s="604"/>
      <c r="C149" s="633"/>
      <c r="D149" s="633"/>
      <c r="E149" s="633"/>
      <c r="F149" s="597"/>
    </row>
    <row r="150" spans="1:6" ht="33" customHeight="1" x14ac:dyDescent="0.3">
      <c r="A150" s="599"/>
      <c r="B150" s="604"/>
      <c r="C150" s="633"/>
      <c r="D150" s="633"/>
      <c r="E150" s="633"/>
      <c r="F150" s="597"/>
    </row>
    <row r="151" spans="1:6" ht="14" x14ac:dyDescent="0.3">
      <c r="A151" s="600"/>
      <c r="B151" s="601"/>
      <c r="C151" s="602"/>
      <c r="D151" s="603"/>
      <c r="E151" s="603"/>
    </row>
    <row r="152" spans="1:6" ht="14" x14ac:dyDescent="0.3">
      <c r="A152" s="600"/>
      <c r="B152" s="601"/>
      <c r="C152" s="602"/>
      <c r="D152" s="603"/>
      <c r="E152" s="603"/>
    </row>
    <row r="153" spans="1:6" ht="14" x14ac:dyDescent="0.3">
      <c r="A153" s="600"/>
      <c r="B153" s="601"/>
      <c r="C153" s="602"/>
      <c r="D153" s="603"/>
      <c r="E153" s="603"/>
    </row>
    <row r="154" spans="1:6" ht="14" x14ac:dyDescent="0.3">
      <c r="A154" s="600"/>
      <c r="B154" s="601"/>
      <c r="C154" s="602"/>
      <c r="D154" s="603"/>
      <c r="E154" s="603"/>
    </row>
    <row r="155" spans="1:6" ht="14" x14ac:dyDescent="0.3">
      <c r="A155" s="600"/>
      <c r="B155" s="601"/>
      <c r="C155" s="602"/>
      <c r="D155" s="603"/>
      <c r="E155" s="603"/>
    </row>
    <row r="156" spans="1:6" ht="14" x14ac:dyDescent="0.3">
      <c r="A156" s="600"/>
      <c r="B156" s="601"/>
      <c r="C156" s="602"/>
      <c r="D156" s="603"/>
      <c r="E156" s="603"/>
    </row>
    <row r="157" spans="1:6" ht="14" x14ac:dyDescent="0.3">
      <c r="A157" s="600"/>
      <c r="B157" s="601"/>
      <c r="C157" s="602"/>
      <c r="D157" s="603"/>
      <c r="E157" s="603"/>
    </row>
    <row r="158" spans="1:6" ht="14" x14ac:dyDescent="0.3">
      <c r="A158" s="600"/>
      <c r="B158" s="601"/>
      <c r="C158" s="602"/>
      <c r="D158" s="603"/>
      <c r="E158" s="603"/>
    </row>
    <row r="159" spans="1:6" ht="14" x14ac:dyDescent="0.3">
      <c r="A159" s="600"/>
      <c r="B159" s="601"/>
      <c r="C159" s="602"/>
      <c r="D159" s="603"/>
      <c r="E159" s="603"/>
    </row>
    <row r="160" spans="1:6" ht="14" x14ac:dyDescent="0.3">
      <c r="A160" s="600"/>
      <c r="B160" s="601"/>
      <c r="C160" s="602"/>
      <c r="D160" s="603"/>
      <c r="E160" s="603"/>
    </row>
    <row r="161" spans="1:5" ht="14" x14ac:dyDescent="0.3">
      <c r="A161" s="600"/>
      <c r="B161" s="601"/>
      <c r="C161" s="602"/>
      <c r="D161" s="603"/>
      <c r="E161" s="603"/>
    </row>
    <row r="162" spans="1:5" ht="14" x14ac:dyDescent="0.3">
      <c r="A162" s="600"/>
      <c r="B162" s="601"/>
      <c r="C162" s="602"/>
      <c r="D162" s="603"/>
      <c r="E162" s="603"/>
    </row>
    <row r="163" spans="1:5" ht="14" x14ac:dyDescent="0.3">
      <c r="A163" s="600"/>
      <c r="B163" s="601"/>
      <c r="C163" s="602"/>
      <c r="D163" s="603"/>
      <c r="E163" s="603"/>
    </row>
    <row r="164" spans="1:5" ht="14" x14ac:dyDescent="0.3">
      <c r="A164" s="600"/>
      <c r="B164" s="601"/>
      <c r="C164" s="602"/>
      <c r="D164" s="603"/>
      <c r="E164" s="603"/>
    </row>
    <row r="165" spans="1:5" ht="14" x14ac:dyDescent="0.3">
      <c r="A165" s="600"/>
      <c r="B165" s="601"/>
      <c r="C165" s="602"/>
      <c r="D165" s="603"/>
      <c r="E165" s="603"/>
    </row>
    <row r="166" spans="1:5" ht="14" x14ac:dyDescent="0.3">
      <c r="A166" s="600"/>
      <c r="B166" s="601"/>
      <c r="C166" s="602"/>
      <c r="D166" s="603"/>
      <c r="E166" s="603"/>
    </row>
    <row r="167" spans="1:5" ht="14" x14ac:dyDescent="0.3">
      <c r="A167" s="600"/>
      <c r="B167" s="601"/>
      <c r="C167" s="602"/>
      <c r="D167" s="603"/>
      <c r="E167" s="603"/>
    </row>
    <row r="168" spans="1:5" ht="14" x14ac:dyDescent="0.3">
      <c r="A168" s="600"/>
      <c r="B168" s="601"/>
      <c r="C168" s="602"/>
      <c r="D168" s="603"/>
      <c r="E168" s="603"/>
    </row>
    <row r="169" spans="1:5" ht="14" x14ac:dyDescent="0.3">
      <c r="A169" s="600"/>
      <c r="B169" s="601"/>
      <c r="C169" s="602"/>
      <c r="D169" s="603"/>
      <c r="E169" s="603"/>
    </row>
    <row r="170" spans="1:5" ht="14" x14ac:dyDescent="0.3">
      <c r="A170" s="600"/>
      <c r="B170" s="601"/>
      <c r="C170" s="602"/>
      <c r="D170" s="603"/>
      <c r="E170" s="603"/>
    </row>
    <row r="171" spans="1:5" ht="14" x14ac:dyDescent="0.3">
      <c r="A171" s="600"/>
      <c r="B171" s="601"/>
      <c r="C171" s="602"/>
      <c r="D171" s="603"/>
      <c r="E171" s="603"/>
    </row>
    <row r="172" spans="1:5" ht="14" x14ac:dyDescent="0.3">
      <c r="A172" s="600"/>
      <c r="B172" s="601"/>
      <c r="C172" s="602"/>
      <c r="D172" s="603"/>
      <c r="E172" s="603"/>
    </row>
    <row r="173" spans="1:5" ht="14" x14ac:dyDescent="0.3">
      <c r="A173" s="600"/>
      <c r="B173" s="601"/>
      <c r="C173" s="602"/>
      <c r="D173" s="603"/>
      <c r="E173" s="603"/>
    </row>
    <row r="174" spans="1:5" ht="14" x14ac:dyDescent="0.3">
      <c r="A174" s="600"/>
      <c r="B174" s="601"/>
      <c r="C174" s="602"/>
      <c r="D174" s="603"/>
      <c r="E174" s="603"/>
    </row>
    <row r="175" spans="1:5" ht="14" x14ac:dyDescent="0.3">
      <c r="A175" s="600"/>
      <c r="B175" s="601"/>
      <c r="C175" s="602"/>
      <c r="D175" s="603"/>
      <c r="E175" s="603"/>
    </row>
    <row r="176" spans="1:5" ht="14" x14ac:dyDescent="0.3">
      <c r="A176" s="600"/>
      <c r="B176" s="601"/>
      <c r="C176" s="602"/>
      <c r="D176" s="603"/>
      <c r="E176" s="603"/>
    </row>
    <row r="177" spans="1:5" ht="14" x14ac:dyDescent="0.3">
      <c r="A177" s="600"/>
      <c r="B177" s="601"/>
      <c r="C177" s="602"/>
      <c r="D177" s="603"/>
      <c r="E177" s="603"/>
    </row>
    <row r="178" spans="1:5" ht="14" x14ac:dyDescent="0.3">
      <c r="A178" s="600"/>
      <c r="B178" s="601"/>
      <c r="C178" s="602"/>
      <c r="D178" s="603"/>
      <c r="E178" s="603"/>
    </row>
    <row r="179" spans="1:5" ht="14" x14ac:dyDescent="0.3">
      <c r="A179" s="600"/>
      <c r="B179" s="601"/>
      <c r="C179" s="602"/>
      <c r="D179" s="603"/>
      <c r="E179" s="603"/>
    </row>
    <row r="180" spans="1:5" ht="14" x14ac:dyDescent="0.3">
      <c r="A180" s="600"/>
      <c r="B180" s="601"/>
      <c r="C180" s="602"/>
      <c r="D180" s="603"/>
      <c r="E180" s="603"/>
    </row>
    <row r="181" spans="1:5" ht="14" x14ac:dyDescent="0.3">
      <c r="A181" s="600"/>
      <c r="B181" s="601"/>
      <c r="C181" s="602"/>
      <c r="D181" s="603"/>
      <c r="E181" s="603"/>
    </row>
    <row r="182" spans="1:5" ht="14" x14ac:dyDescent="0.3">
      <c r="A182" s="600"/>
      <c r="B182" s="601"/>
      <c r="C182" s="602"/>
      <c r="D182" s="603"/>
      <c r="E182" s="603"/>
    </row>
    <row r="183" spans="1:5" ht="14" x14ac:dyDescent="0.3">
      <c r="A183" s="600"/>
      <c r="B183" s="601"/>
      <c r="C183" s="602"/>
      <c r="D183" s="603"/>
      <c r="E183" s="603"/>
    </row>
    <row r="184" spans="1:5" ht="14" x14ac:dyDescent="0.3">
      <c r="A184" s="600"/>
      <c r="B184" s="601"/>
      <c r="C184" s="602"/>
      <c r="D184" s="603"/>
      <c r="E184" s="603"/>
    </row>
    <row r="185" spans="1:5" ht="14" x14ac:dyDescent="0.3">
      <c r="A185" s="600"/>
      <c r="B185" s="601"/>
      <c r="C185" s="602"/>
      <c r="D185" s="603"/>
      <c r="E185" s="603"/>
    </row>
    <row r="186" spans="1:5" ht="14" x14ac:dyDescent="0.3">
      <c r="A186" s="600"/>
      <c r="B186" s="601"/>
      <c r="C186" s="602"/>
      <c r="D186" s="603"/>
      <c r="E186" s="603"/>
    </row>
    <row r="187" spans="1:5" ht="14" x14ac:dyDescent="0.3">
      <c r="A187" s="600"/>
      <c r="B187" s="601"/>
      <c r="C187" s="602"/>
      <c r="D187" s="603"/>
      <c r="E187" s="603"/>
    </row>
    <row r="188" spans="1:5" ht="14" x14ac:dyDescent="0.3">
      <c r="A188" s="600"/>
      <c r="B188" s="601"/>
      <c r="C188" s="602"/>
      <c r="D188" s="603"/>
      <c r="E188" s="603"/>
    </row>
    <row r="189" spans="1:5" ht="14" x14ac:dyDescent="0.3">
      <c r="A189" s="600"/>
      <c r="B189" s="601"/>
      <c r="C189" s="602"/>
      <c r="D189" s="603"/>
      <c r="E189" s="603"/>
    </row>
    <row r="190" spans="1:5" ht="14" x14ac:dyDescent="0.3">
      <c r="A190" s="600"/>
      <c r="B190" s="601"/>
      <c r="C190" s="602"/>
      <c r="D190" s="603"/>
      <c r="E190" s="603"/>
    </row>
    <row r="191" spans="1:5" ht="14" x14ac:dyDescent="0.3">
      <c r="A191" s="600"/>
      <c r="B191" s="601"/>
      <c r="C191" s="602"/>
      <c r="D191" s="603"/>
      <c r="E191" s="603"/>
    </row>
    <row r="192" spans="1:5" ht="14" x14ac:dyDescent="0.3">
      <c r="A192" s="600"/>
      <c r="B192" s="601"/>
      <c r="C192" s="602"/>
      <c r="D192" s="603"/>
      <c r="E192" s="603"/>
    </row>
    <row r="193" spans="1:5" ht="14" x14ac:dyDescent="0.3">
      <c r="A193" s="600"/>
      <c r="B193" s="601"/>
      <c r="C193" s="602"/>
      <c r="D193" s="603"/>
      <c r="E193" s="603"/>
    </row>
    <row r="194" spans="1:5" ht="14" x14ac:dyDescent="0.3">
      <c r="A194" s="600"/>
      <c r="B194" s="601"/>
      <c r="C194" s="602"/>
      <c r="D194" s="603"/>
      <c r="E194" s="603"/>
    </row>
    <row r="195" spans="1:5" ht="14" x14ac:dyDescent="0.3">
      <c r="A195" s="600"/>
      <c r="B195" s="601"/>
      <c r="C195" s="602"/>
      <c r="D195" s="603"/>
      <c r="E195" s="603"/>
    </row>
    <row r="196" spans="1:5" ht="14" x14ac:dyDescent="0.3">
      <c r="A196" s="600"/>
      <c r="B196" s="601"/>
      <c r="C196" s="602"/>
      <c r="D196" s="603"/>
      <c r="E196" s="603"/>
    </row>
    <row r="197" spans="1:5" ht="14" x14ac:dyDescent="0.3">
      <c r="A197" s="600"/>
      <c r="B197" s="601"/>
      <c r="C197" s="602"/>
      <c r="D197" s="603"/>
      <c r="E197" s="603"/>
    </row>
    <row r="198" spans="1:5" ht="14" x14ac:dyDescent="0.3">
      <c r="A198" s="600"/>
      <c r="B198" s="601"/>
      <c r="C198" s="602"/>
      <c r="D198" s="603"/>
      <c r="E198" s="603"/>
    </row>
  </sheetData>
  <sheetProtection sheet="1" objects="1" scenarios="1"/>
  <dataConsolidate/>
  <mergeCells count="146">
    <mergeCell ref="C148:E148"/>
    <mergeCell ref="C149:E149"/>
    <mergeCell ref="C150:E150"/>
    <mergeCell ref="C139:E139"/>
    <mergeCell ref="C140:E140"/>
    <mergeCell ref="C141:E141"/>
    <mergeCell ref="C142:E142"/>
    <mergeCell ref="C143:E143"/>
    <mergeCell ref="C144:E144"/>
    <mergeCell ref="C145:E145"/>
    <mergeCell ref="C146:E146"/>
    <mergeCell ref="C147:E147"/>
    <mergeCell ref="C136:E136"/>
    <mergeCell ref="C137:E137"/>
    <mergeCell ref="C138:E138"/>
    <mergeCell ref="C131:E131"/>
    <mergeCell ref="C132:E132"/>
    <mergeCell ref="C133:E133"/>
    <mergeCell ref="C134:E134"/>
    <mergeCell ref="C135:E135"/>
    <mergeCell ref="C126:E126"/>
    <mergeCell ref="C127:E127"/>
    <mergeCell ref="C128:E128"/>
    <mergeCell ref="C129:E129"/>
    <mergeCell ref="C130:E130"/>
    <mergeCell ref="C121:E121"/>
    <mergeCell ref="C122:E122"/>
    <mergeCell ref="C123:E123"/>
    <mergeCell ref="C124:E124"/>
    <mergeCell ref="C125:E125"/>
    <mergeCell ref="C116:E116"/>
    <mergeCell ref="C117:E117"/>
    <mergeCell ref="C118:E118"/>
    <mergeCell ref="C119:E119"/>
    <mergeCell ref="C120:E120"/>
    <mergeCell ref="C111:E111"/>
    <mergeCell ref="C112:E112"/>
    <mergeCell ref="C113:E113"/>
    <mergeCell ref="C114:E114"/>
    <mergeCell ref="C115:E115"/>
    <mergeCell ref="C106:E106"/>
    <mergeCell ref="C107:E107"/>
    <mergeCell ref="C108:E108"/>
    <mergeCell ref="C109:E109"/>
    <mergeCell ref="C110:E110"/>
    <mergeCell ref="C101:E101"/>
    <mergeCell ref="C102:E102"/>
    <mergeCell ref="C103:E103"/>
    <mergeCell ref="C104:E104"/>
    <mergeCell ref="C105:E105"/>
    <mergeCell ref="C96:E96"/>
    <mergeCell ref="C97:E97"/>
    <mergeCell ref="C98:E98"/>
    <mergeCell ref="C99:E99"/>
    <mergeCell ref="C100:E100"/>
    <mergeCell ref="C91:E91"/>
    <mergeCell ref="C92:E92"/>
    <mergeCell ref="C93:E93"/>
    <mergeCell ref="C94:E94"/>
    <mergeCell ref="C95:E95"/>
    <mergeCell ref="C86:E86"/>
    <mergeCell ref="C87:E87"/>
    <mergeCell ref="C88:E88"/>
    <mergeCell ref="C89:E89"/>
    <mergeCell ref="C90:E90"/>
    <mergeCell ref="C81:E81"/>
    <mergeCell ref="C82:E82"/>
    <mergeCell ref="C83:E83"/>
    <mergeCell ref="C84:E84"/>
    <mergeCell ref="C85:E85"/>
    <mergeCell ref="C76:E76"/>
    <mergeCell ref="C77:E77"/>
    <mergeCell ref="C78:E78"/>
    <mergeCell ref="C79:E79"/>
    <mergeCell ref="C80:E80"/>
    <mergeCell ref="C72:E72"/>
    <mergeCell ref="C73:E73"/>
    <mergeCell ref="C74:E74"/>
    <mergeCell ref="C75:E75"/>
    <mergeCell ref="C66:E66"/>
    <mergeCell ref="C67:E67"/>
    <mergeCell ref="C68:E68"/>
    <mergeCell ref="C69:E69"/>
    <mergeCell ref="C70:E70"/>
    <mergeCell ref="C63:E63"/>
    <mergeCell ref="C64:E64"/>
    <mergeCell ref="C65:E65"/>
    <mergeCell ref="C56:E56"/>
    <mergeCell ref="C57:E57"/>
    <mergeCell ref="C58:E58"/>
    <mergeCell ref="C59:E59"/>
    <mergeCell ref="C60:E60"/>
    <mergeCell ref="C71:E71"/>
    <mergeCell ref="C54:E54"/>
    <mergeCell ref="C55:E55"/>
    <mergeCell ref="C46:E46"/>
    <mergeCell ref="C47:E47"/>
    <mergeCell ref="C48:E48"/>
    <mergeCell ref="C49:E49"/>
    <mergeCell ref="C50:E50"/>
    <mergeCell ref="C61:E61"/>
    <mergeCell ref="C62:E62"/>
    <mergeCell ref="C23:E23"/>
    <mergeCell ref="C24:E24"/>
    <mergeCell ref="C25:E25"/>
    <mergeCell ref="C26:E26"/>
    <mergeCell ref="C27:E27"/>
    <mergeCell ref="C19:E19"/>
    <mergeCell ref="C51:E51"/>
    <mergeCell ref="C52:E52"/>
    <mergeCell ref="C53:E53"/>
    <mergeCell ref="C43:E43"/>
    <mergeCell ref="C9:E9"/>
    <mergeCell ref="C10:E10"/>
    <mergeCell ref="C11:E11"/>
    <mergeCell ref="C12:E12"/>
    <mergeCell ref="C13:E13"/>
    <mergeCell ref="A7:A8"/>
    <mergeCell ref="C44:E44"/>
    <mergeCell ref="C45:E45"/>
    <mergeCell ref="C38:E38"/>
    <mergeCell ref="C39:E39"/>
    <mergeCell ref="C40:E40"/>
    <mergeCell ref="C41:E41"/>
    <mergeCell ref="C42:E42"/>
    <mergeCell ref="C33:E33"/>
    <mergeCell ref="C34:E34"/>
    <mergeCell ref="C35:E35"/>
    <mergeCell ref="C36:E36"/>
    <mergeCell ref="C37:E37"/>
    <mergeCell ref="C28:E28"/>
    <mergeCell ref="C29:E29"/>
    <mergeCell ref="C30:E30"/>
    <mergeCell ref="C31:E31"/>
    <mergeCell ref="C32:E32"/>
    <mergeCell ref="D4:E5"/>
    <mergeCell ref="B7:B8"/>
    <mergeCell ref="C7:E8"/>
    <mergeCell ref="C18:E18"/>
    <mergeCell ref="C20:E20"/>
    <mergeCell ref="C21:E21"/>
    <mergeCell ref="C22:E22"/>
    <mergeCell ref="C14:E14"/>
    <mergeCell ref="C15:E15"/>
    <mergeCell ref="C16:E16"/>
    <mergeCell ref="C17:E17"/>
  </mergeCells>
  <hyperlinks>
    <hyperlink ref="B9" location="'A1'!B9" display="A1"/>
    <hyperlink ref="B10" location="'E1.1 ÜLVVJ'!A17" display="E1.1 ÜLVVJ"/>
    <hyperlink ref="B11" location="'E1.1 ÜLVVJÜ'!A17" display="E1.1 ÜLVVJÜ"/>
    <hyperlink ref="B12" location="'E1.1 VVJ'!A17" display="E1.1 VVJ"/>
    <hyperlink ref="B14" location="'E1.1 ÜLVJÜ'!A17" display="E1.1 ÜLVJÜ"/>
    <hyperlink ref="B15" location="'E1.1 VJ'!A17" display="E1.1 VJ"/>
    <hyperlink ref="B16" location="'E1.1 VJÜ'!A17" display="E1.1 VJÜ"/>
    <hyperlink ref="B17" location="'E1.1 F'!A17" display="E1.1 F"/>
    <hyperlink ref="B18" location="'E1.1 V'!A17" display="E1.1 V"/>
    <hyperlink ref="B19" location="'E1.2 ÜLVVJ'!A16" display="E1.2 ÜLVVJ"/>
    <hyperlink ref="B20" location="'E1.2 ÜLVVJÜ'!A16" display="E1.2 ÜLVVJÜ"/>
    <hyperlink ref="B21" location="'E1.2 VVJ'!A16" display="E1.2 VVJ"/>
    <hyperlink ref="B22" location="'E1.2 ÜLVJ'!A16" display="E1.2 ÜLVJ"/>
    <hyperlink ref="B23" location="'E1.2 ÜLVJÜ'!A16" display="E1.2 ÜLVJÜ"/>
    <hyperlink ref="B24" location="'E1.2 VJ'!A16" display="E1.2 VJ"/>
    <hyperlink ref="B25" location="'E1.2 VJÜ'!A16" display="E1.2 VJÜ"/>
    <hyperlink ref="B26" location="'E1.2 F'!A16" display="E1.2 F"/>
    <hyperlink ref="B27" location="'E1.2 V'!A16" display="E1.2 V"/>
    <hyperlink ref="B28" location="'E2 VVJ'!A15" display="E2 VVJ"/>
    <hyperlink ref="B29" location="'E2 VJ'!A15" display="E2 VJ"/>
    <hyperlink ref="B30" location="'E2 F'!A15" display="E2 F"/>
    <hyperlink ref="B31" location="'E2 V'!A15" display="E2 V"/>
    <hyperlink ref="B32" location="'E3.1.1 VVJ'!A18" display="E3.1.1 VVJ"/>
    <hyperlink ref="B33" location="'E3.1.1 VJ'!A18" display="E3.1.1 VJ"/>
    <hyperlink ref="B34" location="'E3.1.1 F'!A18" display="E3.1.1 F"/>
    <hyperlink ref="B35" location="'E3.1.1 V'!A18" display="E3.1.1 V"/>
    <hyperlink ref="B36" location="'E3.1.2 VVJ'!A18" display="E3.1.2 VVJ"/>
    <hyperlink ref="B37" location="'E3.1.2 VJ'!A18" display="E3.1.2 VJ"/>
    <hyperlink ref="B38" location="'E3.1.2 F'!A18" display="E3.1.2 F"/>
    <hyperlink ref="B39" location="'E3.1.2 V'!A18" display="E3.1.2 V"/>
    <hyperlink ref="B40" location="'E3.1.3 VVJ'!A18" display="E3.1.3 VVJ"/>
    <hyperlink ref="B41" location="'E3.1.3 VJ'!A18" display="E3.1.3 VJ"/>
    <hyperlink ref="B42" location="'E3.1.3 F'!A18" display="E3.1.3 F"/>
    <hyperlink ref="B43" location="'E3.1.3 V'!A18" display="E3.1.3 V"/>
    <hyperlink ref="B44" location="'E3.1.4 VVJ'!A18" display="E3.1.4 VVJ"/>
    <hyperlink ref="B45" location="'E3.1.4 VJ'!A18" display="E3.1.4 VJ"/>
    <hyperlink ref="B46" location="'E3.1.4 F'!A18" display="E3.1.4 F"/>
    <hyperlink ref="B47" location="'E3.1.4 V'!A18" display="E3.1.4 V"/>
    <hyperlink ref="B48" location="'E3.2.1 VVJ'!A17" display="E3.2.1 VVJ"/>
    <hyperlink ref="B49" location="'E3.2.1 VJ'!A17" display="E3.2.1 VJ"/>
    <hyperlink ref="B50" location="'E3.2.1 F'!A17" display="E3.2.1 F"/>
    <hyperlink ref="B51" location="'E3.2.1 V'!A17" display="E3.2.1 V"/>
    <hyperlink ref="B52" location="'E3.2.4 VVJ'!A17" display="E3.2.4 VVJ"/>
    <hyperlink ref="B53" location="'E3.2.4 VJ'!A17" display="E3.2.4 VJ"/>
    <hyperlink ref="B54" location="'E3.2.4 F'!A17" display="E3.2.4 F"/>
    <hyperlink ref="B55" location="'E3.2.4 V'!A17" display="E3.2.4 V"/>
    <hyperlink ref="B56" location="'E3.3.1 VVJ'!A17" display="E3.3.1 VVJ"/>
    <hyperlink ref="B57" location="'E3.3.1 VJ'!A17" display="E3.3.1 VJ"/>
    <hyperlink ref="B58" location="'E3.3.1 F'!A17" display="E3.3.1 F"/>
    <hyperlink ref="B59" location="'E3.3.1 V'!A17" display="E3.3.1 V"/>
    <hyperlink ref="B60" location="'E3.3.2 VVJ'!A17" display="E3.3.2 VVJ"/>
    <hyperlink ref="B61" location="'E3.3.2 VJ'!A17" display="E3.3.2 VJ"/>
    <hyperlink ref="B62" location="'E3.3.2 F'!A17" display="E3.3.2 F"/>
    <hyperlink ref="B63" location="'E3.3.2 V'!A17" display="E3.3.2 V"/>
    <hyperlink ref="B64" location="'E3.3.3 VVJ'!A17" display="E3.3.3 VVJ"/>
    <hyperlink ref="B65" location="'E3.3.3 VJ'!A17" display="E3.3.3 VJ"/>
    <hyperlink ref="B66" location="'E3.3.3 F'!A17" display="E3.3.3 F"/>
    <hyperlink ref="B67" location="'E3.3.3 V'!A17" display="E3.3.3 V"/>
    <hyperlink ref="B68" location="'E3.3.4 VVJ'!A17" display="E3.3.4 VVJ"/>
    <hyperlink ref="B69" location="'E3.3.4 VJ'!A17" display="E3.3.4 VJ"/>
    <hyperlink ref="B70" location="'E3.3.4 F'!A17" display="E3.3.4 F"/>
    <hyperlink ref="B71" location="'E3.3.4 V'!A17" display="E3.3.4 V"/>
    <hyperlink ref="B72" location="'E3.4 VVJ'!A16" display="E3.4 VVJ"/>
    <hyperlink ref="B73" location="'E3.4 VJ'!A16" display="E3.4 VJ"/>
    <hyperlink ref="B74" location="'E3.4 F'!A16" display="E3.4 F"/>
    <hyperlink ref="B75" location="'E3.4 V'!A16" display="E3.4 V"/>
    <hyperlink ref="B76" location="'B2 VJV'!C13" display="B2 VJV"/>
    <hyperlink ref="B77" location="'B2 F'!C13" display="B2 F"/>
    <hyperlink ref="B78" location="'B2 V'!C13" display="B2 V"/>
    <hyperlink ref="B79" location="'B2'!A17" display="B2"/>
    <hyperlink ref="B80" location="'L1 I'!C12" display="L1 I"/>
    <hyperlink ref="B81" location="'L1 VJV'!C12" display="L1 VJV"/>
    <hyperlink ref="B82" location="'L1 F'!C12" display="L1 F"/>
    <hyperlink ref="B83" location="'L1 V'!C12" display="L1 V"/>
    <hyperlink ref="B84" location="'L1'!A17" display="L1"/>
    <hyperlink ref="B85" location="'L2 FA1 I'!B9" display="L2 FA1 I"/>
    <hyperlink ref="B86" location="'L2 FA1 VJV'!B9" display="L2 FA1 VJV"/>
    <hyperlink ref="B87" location="'L2 FA1 F'!B9" display="L2 FA1 F"/>
    <hyperlink ref="B88" location="'L2 FA1 V'!B9" display="L2 FA1 V"/>
    <hyperlink ref="B89" location="'L2 FA1'!B9" display="L2 FA1"/>
    <hyperlink ref="B90" location="'L2 FA2 I'!B9" display="L2 FA2 I"/>
    <hyperlink ref="B91" location="'L2 FA2 VJV'!B9" display="L2 FA2 VJV"/>
    <hyperlink ref="B92" location="'L2 FA2 F'!B9" display="L2 FA2 F"/>
    <hyperlink ref="B93" location="'L2 FA2 V'!B9" display="L2 FA2 V"/>
    <hyperlink ref="B94" location="'L2 FA2'!B9" display="L2 FA2"/>
    <hyperlink ref="B95" location="'L2 FA3 I'!B9" display="L2 FA3 I"/>
    <hyperlink ref="B96" location="'L2 FA3 VJV'!B9" display="L2 FA3 VJV"/>
    <hyperlink ref="B97" location="'L2 FA3 F'!B9" display="L2 FA3 F"/>
    <hyperlink ref="B98" location="'L2 FA3 V'!B9" display="L2 FA3 V"/>
    <hyperlink ref="B99" location="'L2 FA3'!B9" display="L2 FA3"/>
    <hyperlink ref="B100" location="'L2 FA4 I'!B9" display="L2 FA4 I"/>
    <hyperlink ref="B101" location="'L2 FA4 VJV'!B9" display="L2 FA4 VJV"/>
    <hyperlink ref="B102" location="'L2 FA4 F'!B9" display="L2 FA4 F"/>
    <hyperlink ref="B103" location="'L2 FA4 V'!B9" display="L2 FA4 V"/>
    <hyperlink ref="B104" location="'L2 FA4'!B9" display="L2 FA4"/>
    <hyperlink ref="B105" location="'K1 KH VJV'!C12" display="K1 KH VJV"/>
    <hyperlink ref="B106" location="'K1 KH F'!C12" display="K1 KH F"/>
    <hyperlink ref="B107" location="'K1 KH V'!C12" display="K1 KH V"/>
    <hyperlink ref="B108" location="'K1 KH'!A17" display="K1 KH"/>
    <hyperlink ref="B109" location="'K2 FA1 VJV'!B9" display="K2 FA1 VJV"/>
    <hyperlink ref="B110" location="'K2 FA1 F'!B9" display="K2 FA1 F"/>
    <hyperlink ref="B111" location="'K2 FA1 V'!B9" display="K2 FA1 V"/>
    <hyperlink ref="B112" location="'K2 FA1'!B9" display="K2 FA1"/>
    <hyperlink ref="B113" location="'K2 FA2 VJV'!B9" display="K2 FA2 VJV"/>
    <hyperlink ref="B114" location="'K2 FA2 F'!B9" display="K2 FA2 F"/>
    <hyperlink ref="B115" location="'K2 FA2 V'!B9" display="K2 FA2 V"/>
    <hyperlink ref="B116" location="'K2 FA2'!B9" display="K2 FA2"/>
    <hyperlink ref="B117" location="'K2 FA3 VJV'!B9" display="K2 FA3 VJV"/>
    <hyperlink ref="B118" location="'K2 FA3 F'!B9" display="K2 FA3 F"/>
    <hyperlink ref="B119" location="'K2 FA3 V'!B9" display="K2 FA3 V"/>
    <hyperlink ref="B120" location="'K2 FA3'!B9" display="K2 FA3"/>
    <hyperlink ref="B121" location="'K2 FA4 VJV'!B9" display="K2 FA4 VJV"/>
    <hyperlink ref="B122" location="'K2 FA4 F'!B9" display="K2 FA4 F"/>
    <hyperlink ref="B123" location="'K2 FA4 V'!B9" display="K2 FA4 V"/>
    <hyperlink ref="B124" location="'K2 FA4'!B9" display="K2 FA4"/>
    <hyperlink ref="B125" location="'P1 KH VJV'!C13" display="P1 KH VJV"/>
    <hyperlink ref="B126" location="'P1 KH F'!C13" display="P1 KH F"/>
    <hyperlink ref="B127" location="'P1 KH V'!C13" display="P1 KH V"/>
    <hyperlink ref="B128" location="'P2 FA1 VJV'!B9" display="P2 FA1 VJV"/>
    <hyperlink ref="B129" location="'P2 FA1 F'!B9" display="P2 FA1 F"/>
    <hyperlink ref="B130" location="'P2 FA1 V'!B9" display="P2 FA1 V"/>
    <hyperlink ref="B131" location="'P2 FA2 VJV'!B9" display="P2 FA2 VJV"/>
    <hyperlink ref="B132" location="'P2 FA2 F'!B9" display="P2 FA2 F"/>
    <hyperlink ref="B133" location="'P2 FA2 V'!B9" display="P2 FA2 V"/>
    <hyperlink ref="B134" location="'P2 FA3 VJV'!B9" display="P2 FA3 VJV"/>
    <hyperlink ref="B135" location="'P2 FA3 F'!B9" display="P2 FA3 F"/>
    <hyperlink ref="B136" location="'P2 FA3 V'!B9" display="P2 FA3 V"/>
    <hyperlink ref="B137" location="'P2 FA4 VJV'!B9" display="P2 FA4 VJV"/>
    <hyperlink ref="B138" location="'P2 FA4 F'!B9" display="P2 FA4 F"/>
    <hyperlink ref="B13" location="'E1.1 ÜLVJ'!A17" display="E1.1 ÜLVJ"/>
    <hyperlink ref="B139" location="'P2 FA4 V'!B9" display="P2 FA4 V"/>
  </hyperlinks>
  <pageMargins left="0.39370078740157483" right="0.39370078740157483" top="0.78740157480314965" bottom="0.78740157480314965" header="0.31496062992125984" footer="0.31496062992125984"/>
  <pageSetup paperSize="9" scale="58" fitToHeight="0" orientation="portrait" cellComments="asDisplayed" r:id="rId1"/>
  <headerFooter>
    <oddFooter>&amp;L&amp;A&amp;R&amp;P von &amp;N&amp;CAEB-Psych 2020 - Deutsche Krankenhausgesellschaft e. V.</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cmdInhaltsverzeichnis">
                <anchor>
                  <from>
                    <xdr:col>2</xdr:col>
                    <xdr:colOff>4673600</xdr:colOff>
                    <xdr:row>3</xdr:row>
                    <xdr:rowOff>6350</xdr:rowOff>
                  </from>
                  <to>
                    <xdr:col>2</xdr:col>
                    <xdr:colOff>6140450</xdr:colOff>
                    <xdr:row>4</xdr:row>
                    <xdr:rowOff>146050</xdr:rowOff>
                  </to>
                </anchor>
              </controlPr>
            </control>
          </mc:Choice>
        </mc:AlternateContent>
        <mc:AlternateContent xmlns:mc="http://schemas.openxmlformats.org/markup-compatibility/2006">
          <mc:Choice Requires="x14">
            <control shapeId="12290" r:id="rId5" name="Button 2">
              <controlPr defaultSize="0" print="0" autoFill="0" autoPict="0" macro="[0]!cmdExport">
                <anchor>
                  <from>
                    <xdr:col>2</xdr:col>
                    <xdr:colOff>6375400</xdr:colOff>
                    <xdr:row>2</xdr:row>
                    <xdr:rowOff>177800</xdr:rowOff>
                  </from>
                  <to>
                    <xdr:col>2</xdr:col>
                    <xdr:colOff>7848600</xdr:colOff>
                    <xdr:row>4</xdr:row>
                    <xdr:rowOff>127000</xdr:rowOff>
                  </to>
                </anchor>
              </controlPr>
            </control>
          </mc:Choice>
        </mc:AlternateContent>
        <mc:AlternateContent xmlns:mc="http://schemas.openxmlformats.org/markup-compatibility/2006">
          <mc:Choice Requires="x14">
            <control shapeId="12291" r:id="rId6" name="Button 3">
              <controlPr defaultSize="0" print="0" autoFill="0" autoPict="0" macro="[0]!cmdExportVereinbarung">
                <anchor moveWithCells="1" sizeWithCells="1">
                  <from>
                    <xdr:col>2</xdr:col>
                    <xdr:colOff>6394450</xdr:colOff>
                    <xdr:row>0</xdr:row>
                    <xdr:rowOff>184150</xdr:rowOff>
                  </from>
                  <to>
                    <xdr:col>2</xdr:col>
                    <xdr:colOff>7848600</xdr:colOff>
                    <xdr:row>2</xdr:row>
                    <xdr:rowOff>69850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tabColor theme="9" tint="0.59996337778862885"/>
    <pageSetUpPr fitToPage="1"/>
  </sheetPr>
  <dimension ref="A1:F22"/>
  <sheetViews>
    <sheetView zoomScaleNormal="100" workbookViewId="0">
      <selection activeCell="B2" sqref="B2"/>
    </sheetView>
  </sheetViews>
  <sheetFormatPr baseColWidth="10" defaultRowHeight="14" x14ac:dyDescent="0.3"/>
  <cols>
    <col min="1" max="1" width="26.08203125" customWidth="1"/>
    <col min="2" max="2" width="21.1640625" customWidth="1"/>
  </cols>
  <sheetData>
    <row r="1" spans="1:6" s="1" customFormat="1" ht="9.9" customHeight="1" x14ac:dyDescent="0.3">
      <c r="A1" s="1" t="s">
        <v>190</v>
      </c>
    </row>
    <row r="2" spans="1:6" s="1" customFormat="1" ht="20.149999999999999" customHeight="1" x14ac:dyDescent="0.3">
      <c r="A2" s="228" t="s">
        <v>105</v>
      </c>
      <c r="B2" s="242"/>
      <c r="C2" s="229"/>
      <c r="D2" s="229"/>
      <c r="E2" s="229"/>
      <c r="F2" s="230"/>
    </row>
    <row r="3" spans="1:6" s="1" customFormat="1" ht="20.149999999999999" customHeight="1" x14ac:dyDescent="0.3">
      <c r="A3" s="231" t="s">
        <v>13</v>
      </c>
      <c r="B3" s="574"/>
      <c r="C3" s="232"/>
      <c r="D3" s="232"/>
      <c r="E3" s="232"/>
      <c r="F3" s="233"/>
    </row>
    <row r="4" spans="1:6" s="1" customFormat="1" ht="20.149999999999999" customHeight="1" x14ac:dyDescent="0.3">
      <c r="A4" s="231" t="s">
        <v>0</v>
      </c>
      <c r="B4" s="637"/>
      <c r="C4" s="637"/>
      <c r="D4" s="637"/>
      <c r="E4" s="637"/>
      <c r="F4" s="638"/>
    </row>
    <row r="5" spans="1:6" s="1" customFormat="1" ht="20.149999999999999" customHeight="1" x14ac:dyDescent="0.3">
      <c r="A5" s="234" t="s">
        <v>189</v>
      </c>
      <c r="B5" s="278" t="str">
        <f ca="1">RIGHT(CELL("dateiname",A1),LEN(CELL("dateiname",A1))-FIND("]",CELL("dateiname",A1)))</f>
        <v>A1</v>
      </c>
      <c r="C5" s="235"/>
      <c r="D5" s="235"/>
      <c r="E5" s="235"/>
      <c r="F5" s="236"/>
    </row>
    <row r="6" spans="1:6" x14ac:dyDescent="0.3">
      <c r="A6" s="162"/>
      <c r="B6" s="162"/>
      <c r="C6" s="162"/>
      <c r="D6" s="162"/>
    </row>
    <row r="7" spans="1:6" s="1" customFormat="1" ht="20.149999999999999" customHeight="1" x14ac:dyDescent="0.3">
      <c r="A7" s="163" t="s">
        <v>170</v>
      </c>
      <c r="B7" s="164"/>
      <c r="C7" s="164"/>
      <c r="D7" s="164"/>
      <c r="E7" s="119"/>
      <c r="F7" s="2"/>
    </row>
    <row r="8" spans="1:6" x14ac:dyDescent="0.3">
      <c r="A8" s="162"/>
      <c r="B8" s="162"/>
      <c r="C8" s="162"/>
      <c r="D8" s="162"/>
    </row>
    <row r="9" spans="1:6" ht="16.5" x14ac:dyDescent="0.3">
      <c r="A9" s="227" t="s">
        <v>148</v>
      </c>
      <c r="B9" s="243"/>
    </row>
    <row r="11" spans="1:6" x14ac:dyDescent="0.3">
      <c r="A11" s="635" t="s">
        <v>149</v>
      </c>
      <c r="B11" s="162"/>
      <c r="C11" s="162"/>
      <c r="D11" s="162"/>
    </row>
    <row r="12" spans="1:6" x14ac:dyDescent="0.3">
      <c r="A12" s="636"/>
      <c r="B12" s="162"/>
      <c r="C12" s="162"/>
      <c r="D12" s="162"/>
    </row>
    <row r="13" spans="1:6" x14ac:dyDescent="0.3">
      <c r="A13" s="45">
        <v>1</v>
      </c>
      <c r="B13" s="162"/>
      <c r="C13" s="162"/>
      <c r="D13" s="162"/>
    </row>
    <row r="14" spans="1:6" x14ac:dyDescent="0.3">
      <c r="A14" s="244"/>
      <c r="B14" s="162"/>
      <c r="C14" s="162"/>
      <c r="D14" s="162"/>
    </row>
    <row r="15" spans="1:6" x14ac:dyDescent="0.3">
      <c r="A15" s="245"/>
      <c r="B15" s="162"/>
      <c r="C15" s="162"/>
      <c r="D15" s="162"/>
    </row>
    <row r="16" spans="1:6" x14ac:dyDescent="0.3">
      <c r="A16" s="245"/>
      <c r="B16" s="162"/>
      <c r="C16" s="162"/>
      <c r="D16" s="162"/>
    </row>
    <row r="17" spans="1:4" x14ac:dyDescent="0.3">
      <c r="A17" s="245"/>
      <c r="B17" s="162"/>
      <c r="C17" s="162"/>
      <c r="D17" s="162"/>
    </row>
    <row r="18" spans="1:4" x14ac:dyDescent="0.3">
      <c r="A18" s="246"/>
      <c r="B18" s="162"/>
      <c r="C18" s="162"/>
      <c r="D18" s="162"/>
    </row>
    <row r="19" spans="1:4" x14ac:dyDescent="0.3">
      <c r="A19" s="247"/>
      <c r="B19" s="162"/>
      <c r="C19" s="162"/>
      <c r="D19" s="162"/>
    </row>
    <row r="20" spans="1:4" x14ac:dyDescent="0.3">
      <c r="A20" s="248"/>
      <c r="B20" s="162"/>
      <c r="C20" s="162"/>
      <c r="D20" s="162"/>
    </row>
    <row r="21" spans="1:4" x14ac:dyDescent="0.3">
      <c r="A21" s="162"/>
      <c r="B21" s="162"/>
      <c r="C21" s="162"/>
      <c r="D21" s="162"/>
    </row>
    <row r="22" spans="1:4" x14ac:dyDescent="0.3">
      <c r="A22" s="162"/>
      <c r="B22" s="162"/>
      <c r="C22" s="162"/>
      <c r="D22" s="162"/>
    </row>
  </sheetData>
  <sheetProtection sheet="1" objects="1" scenarios="1"/>
  <mergeCells count="2">
    <mergeCell ref="A11:A12"/>
    <mergeCell ref="B4:F4"/>
  </mergeCells>
  <pageMargins left="0.39370078740157483" right="0.39370078740157483" top="0.78740157480314965" bottom="0.78740157480314965" header="0.31496062992125984" footer="0.31496062992125984"/>
  <pageSetup paperSize="9" scale="95" fitToHeight="0" orientation="portrait" r:id="rId1"/>
  <headerFooter>
    <oddFooter>&amp;L&amp;A&amp;R&amp;P von &amp;N&amp;CAEB-Psych 2020 - Deutsche Krankenhausgesellschaft e. V.</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tabColor theme="4" tint="0.59996337778862885"/>
    <pageSetUpPr fitToPage="1"/>
  </sheetPr>
  <dimension ref="A1:G55"/>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2.08203125" style="31" customWidth="1"/>
    <col min="2" max="2" width="14.58203125" style="31" customWidth="1"/>
    <col min="3" max="5" width="13.08203125" style="31" customWidth="1"/>
    <col min="6" max="6" width="25.9140625" style="31" customWidth="1"/>
    <col min="7" max="7" width="20.4140625" style="31" customWidth="1"/>
    <col min="8" max="16384" width="10" style="31"/>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ÜLVVJ</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117" t="s">
        <v>62</v>
      </c>
      <c r="B8" s="118"/>
      <c r="C8" s="118"/>
      <c r="D8" s="118"/>
      <c r="E8" s="119"/>
      <c r="F8" s="2"/>
    </row>
    <row r="9" spans="1:7" s="1" customFormat="1" ht="20.149999999999999" customHeight="1" x14ac:dyDescent="0.3">
      <c r="A9" s="648" t="str">
        <f>"Ist-Daten nach dem Entgeltkatalog des Kalenderjahres (" &amp; VVVJ &amp; ") für Jahresüberlieger " &amp; VVVJ &amp; "/" &amp; VVJ &amp; " anteilig ab 01.01." &amp; VVJ</f>
        <v>Ist-Daten nach dem Entgeltkatalog des Kalenderjahres (&lt;x-3&gt;) für Jahresüberlieger &lt;x-3&gt;/&lt;x-2&gt; anteilig ab 01.01.&lt;x-2&gt;</v>
      </c>
      <c r="B9" s="648"/>
      <c r="C9" s="648"/>
      <c r="D9" s="648"/>
      <c r="E9" s="648"/>
      <c r="F9" s="648"/>
      <c r="G9" s="648"/>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s="70" customFormat="1"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s="47" customFormat="1" ht="24.9" customHeight="1" x14ac:dyDescent="0.3">
      <c r="A17" s="292"/>
      <c r="B17" s="253"/>
      <c r="C17" s="247"/>
      <c r="D17" s="252"/>
      <c r="E17" s="580" t="str">
        <f>IF(A17="","",CalcBWR(Bezugsjahr-3,A17,B17))</f>
        <v/>
      </c>
      <c r="F17" s="527" t="str">
        <f>IF(ISNUMBER(E17),D17*E17,"")</f>
        <v/>
      </c>
    </row>
    <row r="18" spans="1:6" x14ac:dyDescent="0.3">
      <c r="A18" s="286"/>
      <c r="B18" s="286"/>
      <c r="C18" s="286"/>
      <c r="D18" s="286"/>
      <c r="E18" s="286"/>
      <c r="F18" s="286"/>
    </row>
    <row r="19" spans="1:6" x14ac:dyDescent="0.3">
      <c r="A19"/>
      <c r="B19"/>
      <c r="C19"/>
      <c r="D19"/>
      <c r="E19"/>
      <c r="F19"/>
    </row>
    <row r="20" spans="1:6" x14ac:dyDescent="0.3">
      <c r="A20"/>
      <c r="B20"/>
      <c r="C20"/>
      <c r="D20"/>
      <c r="E20"/>
      <c r="F20"/>
    </row>
    <row r="21" spans="1:6" x14ac:dyDescent="0.3">
      <c r="A21"/>
      <c r="B21"/>
      <c r="C21"/>
      <c r="D21"/>
      <c r="E21"/>
      <c r="F21"/>
    </row>
    <row r="22" spans="1:6" x14ac:dyDescent="0.3">
      <c r="A22"/>
      <c r="B22"/>
      <c r="C22"/>
      <c r="D22"/>
      <c r="E22"/>
      <c r="F22"/>
    </row>
    <row r="23" spans="1:6" x14ac:dyDescent="0.3">
      <c r="A23"/>
      <c r="B23"/>
      <c r="C23"/>
      <c r="D23"/>
      <c r="E23"/>
      <c r="F23"/>
    </row>
    <row r="24" spans="1:6" x14ac:dyDescent="0.3">
      <c r="A24"/>
      <c r="B24"/>
      <c r="C24"/>
      <c r="D24"/>
      <c r="E24"/>
      <c r="F24"/>
    </row>
    <row r="25" spans="1:6" x14ac:dyDescent="0.3">
      <c r="A25"/>
      <c r="B25"/>
      <c r="C25"/>
      <c r="D25"/>
      <c r="E25"/>
      <c r="F25"/>
    </row>
    <row r="26" spans="1:6" x14ac:dyDescent="0.3">
      <c r="A26"/>
      <c r="B26"/>
      <c r="C26"/>
      <c r="D26"/>
      <c r="E26"/>
      <c r="F26"/>
    </row>
    <row r="27" spans="1:6" x14ac:dyDescent="0.3">
      <c r="A27"/>
      <c r="B27"/>
      <c r="C27"/>
      <c r="D27"/>
      <c r="E27"/>
      <c r="F27"/>
    </row>
    <row r="28" spans="1:6" x14ac:dyDescent="0.3">
      <c r="A28"/>
      <c r="B28"/>
      <c r="C28"/>
      <c r="D28"/>
      <c r="E28"/>
      <c r="F28"/>
    </row>
    <row r="29" spans="1:6" x14ac:dyDescent="0.3">
      <c r="A29"/>
      <c r="B29"/>
      <c r="C29"/>
      <c r="D29"/>
      <c r="E29"/>
      <c r="F29"/>
    </row>
    <row r="30" spans="1:6" x14ac:dyDescent="0.3">
      <c r="A30"/>
      <c r="B30"/>
      <c r="C30"/>
      <c r="D30"/>
      <c r="E30"/>
      <c r="F30"/>
    </row>
    <row r="31" spans="1:6" x14ac:dyDescent="0.3">
      <c r="A31"/>
      <c r="B31"/>
      <c r="C31"/>
      <c r="D31"/>
      <c r="E31"/>
      <c r="F31"/>
    </row>
    <row r="32" spans="1:6" x14ac:dyDescent="0.3">
      <c r="A32"/>
      <c r="B32"/>
      <c r="C32"/>
      <c r="D32"/>
      <c r="E32"/>
      <c r="F32"/>
    </row>
    <row r="33" spans="1:6" x14ac:dyDescent="0.3">
      <c r="A33"/>
      <c r="B33"/>
      <c r="C33"/>
      <c r="D33"/>
      <c r="E33"/>
      <c r="F33"/>
    </row>
    <row r="34" spans="1:6" x14ac:dyDescent="0.3">
      <c r="A34"/>
      <c r="B34"/>
      <c r="C34"/>
      <c r="D34"/>
      <c r="E34"/>
      <c r="F34"/>
    </row>
    <row r="35" spans="1:6" x14ac:dyDescent="0.3">
      <c r="A35"/>
      <c r="B35"/>
      <c r="C35"/>
      <c r="D35"/>
      <c r="E35"/>
      <c r="F35"/>
    </row>
    <row r="36" spans="1:6" x14ac:dyDescent="0.3">
      <c r="A36"/>
      <c r="B36"/>
      <c r="C36"/>
      <c r="D36"/>
      <c r="E36"/>
      <c r="F36"/>
    </row>
    <row r="37" spans="1:6" x14ac:dyDescent="0.3">
      <c r="A37"/>
      <c r="B37"/>
      <c r="C37"/>
      <c r="D37"/>
      <c r="E37"/>
      <c r="F37"/>
    </row>
    <row r="38" spans="1:6" x14ac:dyDescent="0.3">
      <c r="A38"/>
      <c r="B38"/>
      <c r="C38"/>
      <c r="D38"/>
      <c r="E38"/>
      <c r="F38"/>
    </row>
    <row r="39" spans="1:6" x14ac:dyDescent="0.3">
      <c r="A39"/>
      <c r="B39"/>
      <c r="C39"/>
      <c r="D39"/>
      <c r="E39"/>
      <c r="F39"/>
    </row>
    <row r="40" spans="1:6" x14ac:dyDescent="0.3">
      <c r="A40"/>
      <c r="B40"/>
      <c r="C40"/>
      <c r="D40"/>
      <c r="E40"/>
      <c r="F40"/>
    </row>
    <row r="41" spans="1:6" x14ac:dyDescent="0.3">
      <c r="A41"/>
      <c r="B41"/>
      <c r="C41"/>
      <c r="D41"/>
      <c r="E41"/>
      <c r="F41"/>
    </row>
    <row r="42" spans="1:6" x14ac:dyDescent="0.3">
      <c r="A42"/>
      <c r="B42"/>
      <c r="C42"/>
      <c r="D42"/>
      <c r="E42"/>
      <c r="F42"/>
    </row>
    <row r="43" spans="1:6" x14ac:dyDescent="0.3">
      <c r="A43"/>
      <c r="B43"/>
      <c r="C43"/>
      <c r="D43"/>
      <c r="E43"/>
      <c r="F43"/>
    </row>
    <row r="44" spans="1:6" x14ac:dyDescent="0.3">
      <c r="A44"/>
      <c r="B44"/>
      <c r="C44"/>
      <c r="D44"/>
      <c r="E44"/>
      <c r="F44"/>
    </row>
    <row r="45" spans="1:6" x14ac:dyDescent="0.3">
      <c r="A45"/>
      <c r="B45"/>
      <c r="C45"/>
      <c r="D45"/>
      <c r="E45"/>
      <c r="F45"/>
    </row>
    <row r="46" spans="1:6" x14ac:dyDescent="0.3">
      <c r="A46"/>
      <c r="B46"/>
      <c r="C46"/>
      <c r="D46"/>
      <c r="E46"/>
      <c r="F46"/>
    </row>
    <row r="47" spans="1:6" x14ac:dyDescent="0.3">
      <c r="A47"/>
      <c r="B47"/>
      <c r="C47"/>
      <c r="D47"/>
      <c r="E47"/>
      <c r="F47"/>
    </row>
    <row r="48" spans="1:6" x14ac:dyDescent="0.3">
      <c r="A48"/>
      <c r="B48"/>
      <c r="C48"/>
      <c r="D48"/>
      <c r="E48"/>
      <c r="F48"/>
    </row>
    <row r="49" spans="1:6" x14ac:dyDescent="0.3">
      <c r="A49"/>
      <c r="B49"/>
      <c r="C49"/>
      <c r="D49"/>
      <c r="E49"/>
      <c r="F49"/>
    </row>
    <row r="50" spans="1:6" x14ac:dyDescent="0.3">
      <c r="A50"/>
      <c r="B50"/>
      <c r="C50"/>
      <c r="D50"/>
      <c r="E50"/>
      <c r="F50"/>
    </row>
    <row r="51" spans="1:6" x14ac:dyDescent="0.3">
      <c r="A51"/>
      <c r="B51"/>
      <c r="C51"/>
      <c r="D51"/>
      <c r="E51"/>
      <c r="F51"/>
    </row>
    <row r="52" spans="1:6" x14ac:dyDescent="0.3">
      <c r="A52"/>
      <c r="B52"/>
      <c r="C52"/>
      <c r="D52"/>
      <c r="E52"/>
      <c r="F52"/>
    </row>
    <row r="53" spans="1:6" x14ac:dyDescent="0.3">
      <c r="A53"/>
      <c r="B53"/>
      <c r="C53"/>
      <c r="D53"/>
      <c r="E53"/>
      <c r="F53"/>
    </row>
    <row r="54" spans="1:6" x14ac:dyDescent="0.3">
      <c r="A54"/>
      <c r="B54"/>
      <c r="C54"/>
      <c r="D54"/>
      <c r="E54"/>
      <c r="F54"/>
    </row>
    <row r="55" spans="1:6" x14ac:dyDescent="0.3">
      <c r="A55"/>
      <c r="B55"/>
      <c r="C55"/>
      <c r="D55"/>
      <c r="E55"/>
      <c r="F55"/>
    </row>
  </sheetData>
  <sheetProtection sheet="1" objects="1" scenarios="1"/>
  <mergeCells count="8">
    <mergeCell ref="B4:F4"/>
    <mergeCell ref="F11:F12"/>
    <mergeCell ref="A11:A12"/>
    <mergeCell ref="B11:B12"/>
    <mergeCell ref="C11:C12"/>
    <mergeCell ref="D11:D12"/>
    <mergeCell ref="E11:E12"/>
    <mergeCell ref="A9:G9"/>
  </mergeCells>
  <pageMargins left="0.39370078740157483" right="0.39370078740157483" top="0.78740157480314965" bottom="0.78740157480314965" header="0.31496062992125984" footer="0.31496062992125984"/>
  <pageSetup paperSize="9" scale="71"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tabColor theme="4"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1.83203125" style="70" customWidth="1"/>
    <col min="2" max="2" width="14.58203125" style="70" customWidth="1"/>
    <col min="3" max="5" width="13.08203125" style="70" customWidth="1"/>
    <col min="6" max="6" width="25.9140625" style="70" customWidth="1"/>
    <col min="7" max="7" width="40.6640625" style="70" customWidth="1"/>
    <col min="8" max="16384" width="10" style="70"/>
  </cols>
  <sheetData>
    <row r="1" spans="1:7" s="1" customFormat="1" ht="9.9" customHeight="1" x14ac:dyDescent="0.3">
      <c r="A1" s="249" t="s">
        <v>4279</v>
      </c>
      <c r="B1" s="249"/>
      <c r="C1" s="249"/>
      <c r="D1" s="249"/>
      <c r="E1" s="249"/>
      <c r="F1" s="249"/>
      <c r="G1" s="249"/>
    </row>
    <row r="2" spans="1:7" s="1" customFormat="1" ht="20.149999999999999" customHeight="1" x14ac:dyDescent="0.3">
      <c r="A2" s="250" t="s">
        <v>105</v>
      </c>
      <c r="B2" s="275" t="str">
        <f>IF(ISBLANK('A1'!B2),"",'A1'!B2)</f>
        <v/>
      </c>
      <c r="C2" s="251"/>
      <c r="D2" s="251"/>
      <c r="E2" s="251"/>
      <c r="F2" s="251"/>
      <c r="G2" s="249"/>
    </row>
    <row r="3" spans="1:7" s="1" customFormat="1" ht="20.149999999999999" customHeight="1" x14ac:dyDescent="0.3">
      <c r="A3" s="250" t="s">
        <v>13</v>
      </c>
      <c r="B3" s="275" t="str">
        <f>IF(ISBLANK('A1'!B3),"",TEXT('A1'!B3,"t.M.jjjj"))</f>
        <v/>
      </c>
      <c r="C3" s="251"/>
      <c r="D3" s="251"/>
      <c r="E3" s="251"/>
      <c r="F3" s="251"/>
      <c r="G3" s="249"/>
    </row>
    <row r="4" spans="1:7" s="1" customFormat="1" ht="20.149999999999999" customHeight="1" x14ac:dyDescent="0.3">
      <c r="A4" s="250" t="s">
        <v>0</v>
      </c>
      <c r="B4" s="639" t="str">
        <f>IF(ISBLANK('A1'!B4),"",'A1'!B4)</f>
        <v/>
      </c>
      <c r="C4" s="639"/>
      <c r="D4" s="639"/>
      <c r="E4" s="639"/>
      <c r="F4" s="639"/>
    </row>
    <row r="5" spans="1:7" s="1" customFormat="1" ht="20.149999999999999" customHeight="1" x14ac:dyDescent="0.3">
      <c r="A5" s="183" t="s">
        <v>189</v>
      </c>
      <c r="B5" s="275" t="str">
        <f ca="1">RIGHT(CELL("dateiname",A1),LEN(CELL("dateiname",A1))-FIND("]",CELL("dateiname",A1)))</f>
        <v>E1.1 ÜLVVJÜ</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648" t="s">
        <v>62</v>
      </c>
      <c r="B8" s="648"/>
      <c r="C8" s="648"/>
      <c r="D8" s="648"/>
      <c r="E8" s="648"/>
      <c r="F8" s="648"/>
      <c r="G8" s="648"/>
    </row>
    <row r="9" spans="1:7" s="1" customFormat="1" ht="20.149999999999999" customHeight="1" x14ac:dyDescent="0.3">
      <c r="A9" s="648" t="str">
        <f>"Ist-Daten nach dem Entgeltkatalog des Kalenderjahres (" &amp; VVJ &amp; ") für Jahresüberlieger " &amp; VVVJ &amp; "/" &amp; VVJ &amp; " anteilig ab 01.01." &amp; VVJ &amp; " (nach Überleitung)"</f>
        <v>Ist-Daten nach dem Entgeltkatalog des Kalenderjahres (&lt;x-2&gt;) für Jahresüberlieger &lt;x-3&gt;/&lt;x-2&gt; anteilig ab 01.01.&lt;x-2&gt; (nach Überleitung)</v>
      </c>
      <c r="B9" s="648"/>
      <c r="C9" s="648"/>
      <c r="D9" s="648"/>
      <c r="E9" s="648"/>
      <c r="F9" s="648"/>
      <c r="G9" s="648"/>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ht="24.9" customHeight="1" x14ac:dyDescent="0.3">
      <c r="A17" s="528"/>
      <c r="B17" s="252"/>
      <c r="C17" s="589"/>
      <c r="D17" s="247"/>
      <c r="E17" s="580" t="str">
        <f>IF(A17="","",CalcBWR(Bezugsjahr-2,A17,B17))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9">
    <mergeCell ref="B4:F4"/>
    <mergeCell ref="F11:F12"/>
    <mergeCell ref="A11:A12"/>
    <mergeCell ref="B11:B12"/>
    <mergeCell ref="C11:C12"/>
    <mergeCell ref="D11:D12"/>
    <mergeCell ref="E11:E12"/>
    <mergeCell ref="A9:G9"/>
    <mergeCell ref="A8:G8"/>
  </mergeCells>
  <pageMargins left="0.39370078740157483" right="0.39370078740157483" top="0.78740157480314965" bottom="0.78740157480314965" header="0.31496062992125984" footer="0.31496062992125984"/>
  <pageSetup paperSize="9" scale="61"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tabColor theme="9"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2.08203125" style="70" customWidth="1"/>
    <col min="2" max="2" width="14.58203125" style="70" customWidth="1"/>
    <col min="3" max="5" width="13.08203125" style="70" customWidth="1"/>
    <col min="6" max="6" width="20.33203125" style="70" customWidth="1"/>
    <col min="7" max="7" width="21.5" style="70" customWidth="1"/>
    <col min="8"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VVJ</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648" t="s">
        <v>62</v>
      </c>
      <c r="B8" s="648"/>
      <c r="C8" s="648"/>
      <c r="D8" s="648"/>
      <c r="E8" s="648"/>
      <c r="F8" s="648"/>
      <c r="G8" s="648"/>
    </row>
    <row r="9" spans="1:7" s="1" customFormat="1" ht="20.149999999999999" customHeight="1" x14ac:dyDescent="0.3">
      <c r="A9" s="117" t="str">
        <f>"Ist-Daten nach dem Entgeltkatalog des Kalenderjahres " &amp; VVJ &amp; " des Jahres " &amp; VVJ</f>
        <v>Ist-Daten nach dem Entgeltkatalog des Kalenderjahres &lt;x-2&gt; des Jahres &lt;x-2&gt;</v>
      </c>
      <c r="B9" s="118"/>
      <c r="C9" s="118"/>
      <c r="D9" s="118"/>
      <c r="E9" s="119"/>
      <c r="F9" s="2"/>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s="47" customFormat="1" ht="24.9" customHeight="1" x14ac:dyDescent="0.3">
      <c r="A17" s="529"/>
      <c r="B17" s="530"/>
      <c r="C17" s="247"/>
      <c r="D17" s="247"/>
      <c r="E17" s="580" t="str">
        <f>IF(A17="","",CalcBWR(Bezugsjahr-2,A17,B17))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c r="C23" s="581"/>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8">
    <mergeCell ref="B4:F4"/>
    <mergeCell ref="F11:F12"/>
    <mergeCell ref="A11:A12"/>
    <mergeCell ref="B11:B12"/>
    <mergeCell ref="C11:C12"/>
    <mergeCell ref="D11:D12"/>
    <mergeCell ref="E11:E12"/>
    <mergeCell ref="A8:G8"/>
  </mergeCells>
  <pageMargins left="0.39370078740157483" right="0.39370078740157483" top="0.78740157480314965" bottom="0.78740157480314965" header="0.31496062992125984" footer="0.31496062992125984"/>
  <pageSetup paperSize="9" scale="75" fitToHeight="0" orientation="portrait" cellComments="atEnd" r:id="rId1"/>
  <headerFooter>
    <oddFooter xml:space="preserve">&amp;H von &amp;A&amp;PAEB-Psych 2020 - Deutsche Krankenhausgesellschaft e. &amp;L&amp;&amp;R&amp;Z von </oddFooter>
    <firstHeader>&amp;L&amp;10Anlagen zur Vereinbarung zur Weiterentwicklung der Aufstellung der Entgelte und Budgetermittlung 
gemäß § 9 Abs. 1 Nr. 6 der Bundespflegesatzverordnung (AEB-Psych-Vereinbarung</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tabColor theme="4"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1.6640625" style="70" customWidth="1"/>
    <col min="2" max="2" width="14.58203125" style="70" customWidth="1"/>
    <col min="3" max="5" width="13.08203125" style="70" customWidth="1"/>
    <col min="6" max="6" width="25.9140625" style="70" customWidth="1"/>
    <col min="7" max="7" width="21.58203125" style="70" customWidth="1"/>
    <col min="8"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ÜLVJ</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648" t="s">
        <v>62</v>
      </c>
      <c r="B8" s="648"/>
      <c r="C8" s="648"/>
      <c r="D8" s="648"/>
      <c r="E8" s="648"/>
      <c r="F8" s="648"/>
      <c r="G8" s="648"/>
    </row>
    <row r="9" spans="1:7" s="1" customFormat="1" ht="20.149999999999999" customHeight="1" x14ac:dyDescent="0.3">
      <c r="A9" s="648" t="str">
        <f>"Ist-Daten nach dem Entgeltkatalog des Kalenderjahres (" &amp; VVJ &amp; ") für Jahresüberlieger " &amp; VVJ &amp; "/" &amp; VJ &amp; " anteilig ab 01.01." &amp; VJ</f>
        <v>Ist-Daten nach dem Entgeltkatalog des Kalenderjahres (&lt;x-2&gt;) für Jahresüberlieger &lt;x-2&gt;/&lt;x-1&gt; anteilig ab 01.01.&lt;x-1&gt;</v>
      </c>
      <c r="B9" s="648"/>
      <c r="C9" s="648"/>
      <c r="D9" s="648"/>
      <c r="E9" s="648"/>
      <c r="F9" s="648"/>
      <c r="G9" s="648"/>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s="47" customFormat="1" ht="24.9" customHeight="1" x14ac:dyDescent="0.3">
      <c r="A17" s="529"/>
      <c r="B17" s="530"/>
      <c r="C17" s="247"/>
      <c r="D17" s="247"/>
      <c r="E17" s="580" t="str">
        <f>IF(A17="","",CalcBWR(Bezugsjahr-2,A17,B17))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9">
    <mergeCell ref="B4:F4"/>
    <mergeCell ref="F11:F12"/>
    <mergeCell ref="A11:A12"/>
    <mergeCell ref="B11:B12"/>
    <mergeCell ref="C11:C12"/>
    <mergeCell ref="D11:D12"/>
    <mergeCell ref="E11:E12"/>
    <mergeCell ref="A9:G9"/>
    <mergeCell ref="A8:G8"/>
  </mergeCells>
  <pageMargins left="0.39370078740157483" right="0.39370078740157483" top="0.78740157480314965" bottom="0.78740157480314965" header="0.31496062992125984" footer="0.31496062992125984"/>
  <pageSetup paperSize="9" scale="71"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tabColor theme="4"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1.4140625" style="70" customWidth="1"/>
    <col min="2" max="2" width="14.58203125" style="70" customWidth="1"/>
    <col min="3" max="5" width="13.08203125" style="70" customWidth="1"/>
    <col min="6" max="6" width="25.9140625" style="70" customWidth="1"/>
    <col min="7" max="7" width="47.33203125" style="70" customWidth="1"/>
    <col min="8"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ÜLVJÜ</v>
      </c>
      <c r="C5"/>
      <c r="D5"/>
      <c r="E5"/>
      <c r="F5"/>
    </row>
    <row r="6" spans="1:7" s="1" customFormat="1" ht="22.25"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117" t="s">
        <v>62</v>
      </c>
      <c r="B8" s="118"/>
      <c r="C8" s="118"/>
      <c r="D8" s="118"/>
      <c r="E8" s="119"/>
      <c r="F8" s="2"/>
    </row>
    <row r="9" spans="1:7" s="1" customFormat="1" ht="20.149999999999999" customHeight="1" x14ac:dyDescent="0.3">
      <c r="A9" s="648" t="str">
        <f>"Ist-Daten nach dem Entgeltkatalog des Kalenderjahres (" &amp; VJ &amp; ") für Jahresüberlieger " &amp; VVJ &amp; "/" &amp; VJ &amp; " anteilig ab 01.01." &amp; VJ &amp; " (nach Überleitung)"</f>
        <v>Ist-Daten nach dem Entgeltkatalog des Kalenderjahres (&lt;x-1&gt;) für Jahresüberlieger &lt;x-2&gt;/&lt;x-1&gt; anteilig ab 01.01.&lt;x-1&gt; (nach Überleitung)</v>
      </c>
      <c r="B9" s="648"/>
      <c r="C9" s="648"/>
      <c r="D9" s="648"/>
      <c r="E9" s="648"/>
      <c r="F9" s="648"/>
      <c r="G9" s="648"/>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s="47" customFormat="1" ht="24.9" customHeight="1" x14ac:dyDescent="0.3">
      <c r="A17" s="529"/>
      <c r="B17" s="530"/>
      <c r="C17" s="247"/>
      <c r="D17" s="247"/>
      <c r="E17" s="580" t="str">
        <f>IF(A17="","",CalcBWR(Bezugsjahr-1,A17,B17))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8">
    <mergeCell ref="B4:F4"/>
    <mergeCell ref="F11:F12"/>
    <mergeCell ref="A11:A12"/>
    <mergeCell ref="B11:B12"/>
    <mergeCell ref="C11:C12"/>
    <mergeCell ref="D11:D12"/>
    <mergeCell ref="E11:E12"/>
    <mergeCell ref="A9:G9"/>
  </mergeCells>
  <pageMargins left="0.39370078740157483" right="0.39370078740157483" top="0.78740157480314965" bottom="0.78740157480314965" header="0.31496062992125984" footer="0.31496062992125984"/>
  <pageSetup paperSize="9" scale="59"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tabColor theme="9"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2.83203125" style="70" customWidth="1"/>
    <col min="2" max="2" width="14.58203125" style="70" customWidth="1"/>
    <col min="3" max="5" width="13.08203125" style="70" customWidth="1"/>
    <col min="6" max="6" width="25.9140625" style="70" customWidth="1"/>
    <col min="7" max="7" width="16" style="70" customWidth="1"/>
    <col min="8"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VJ</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648" t="s">
        <v>62</v>
      </c>
      <c r="B8" s="648"/>
      <c r="C8" s="648"/>
      <c r="D8" s="648"/>
      <c r="E8" s="648"/>
      <c r="F8" s="648"/>
      <c r="G8" s="648"/>
    </row>
    <row r="9" spans="1:7" s="1" customFormat="1" ht="20.149999999999999" customHeight="1" x14ac:dyDescent="0.3">
      <c r="A9" s="117" t="str">
        <f>"Ist-Daten nach dem Entgeltkatalog des Kalenderjahres " &amp; VJ &amp; " des Jahres " &amp; VJ</f>
        <v>Ist-Daten nach dem Entgeltkatalog des Kalenderjahres &lt;x-1&gt; des Jahres &lt;x-1&gt;</v>
      </c>
      <c r="B9" s="118"/>
      <c r="C9" s="118"/>
      <c r="D9" s="118"/>
      <c r="E9" s="119"/>
      <c r="F9" s="2"/>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s="47" customFormat="1" ht="24.9" customHeight="1" x14ac:dyDescent="0.3">
      <c r="A17" s="529"/>
      <c r="B17" s="530"/>
      <c r="C17" s="247"/>
      <c r="D17" s="247"/>
      <c r="E17" s="580" t="str">
        <f>IF(A17="","",CalcBWR(Bezugsjahr-1,A17,B17))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8">
    <mergeCell ref="B4:F4"/>
    <mergeCell ref="F11:F12"/>
    <mergeCell ref="A11:A12"/>
    <mergeCell ref="B11:B12"/>
    <mergeCell ref="C11:C12"/>
    <mergeCell ref="D11:D12"/>
    <mergeCell ref="E11:E12"/>
    <mergeCell ref="A8:G8"/>
  </mergeCells>
  <pageMargins left="0.39370078740157483" right="0.39370078740157483" top="0.78740157480314965" bottom="0.78740157480314965" header="0.31496062992125984" footer="0.31496062992125984"/>
  <pageSetup paperSize="9" scale="73" fitToHeight="0" orientation="portrait" cellComments="atEnd" r:id="rId1"/>
  <headerFooter>
    <oddFooter xml:space="preserve">&amp;H von &amp;A&amp;PAEB-Psych 2020 - Deutsche Krankenhausgesellschaft e. &amp;L&amp;&amp;R&amp;Z von </oddFooter>
    <firstHeader>&amp;L&amp;10Anlagen zur Vereinbarung zur Weiterentwicklung der Aufstellung der Entgelte und Budgetermittlung 
gemäß § 9 Abs. 1 Nr. 6 der Bundespflegesatzverordnung (AEB-Psych-Vereinbarung</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tabColor theme="9"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1.9140625" style="70" customWidth="1"/>
    <col min="2" max="2" width="14.58203125" style="70" customWidth="1"/>
    <col min="3" max="5" width="13.08203125" style="70" customWidth="1"/>
    <col min="6" max="6" width="25.9140625" style="70" customWidth="1"/>
    <col min="7" max="7" width="18.1640625" style="70" customWidth="1"/>
    <col min="8"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VJÜ</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605" t="s">
        <v>62</v>
      </c>
      <c r="B8" s="576"/>
      <c r="C8" s="576"/>
      <c r="D8" s="576"/>
      <c r="E8" s="575"/>
      <c r="F8" s="577"/>
      <c r="G8" s="577"/>
    </row>
    <row r="9" spans="1:7" s="1" customFormat="1" ht="20.149999999999999" customHeight="1" x14ac:dyDescent="0.3">
      <c r="A9" s="117" t="str">
        <f>"Ist-Daten nach dem Entgeltkatalog des Kalenderjahres " &amp; BJ &amp; " des Jahres " &amp; VJ</f>
        <v>Ist-Daten nach dem Entgeltkatalog des Kalenderjahres &lt;x&gt; des Jahres &lt;x-1&gt;</v>
      </c>
      <c r="B9" s="118"/>
      <c r="C9" s="118"/>
      <c r="D9" s="118"/>
      <c r="E9" s="119"/>
      <c r="F9" s="2"/>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ht="24.9" customHeight="1" x14ac:dyDescent="0.3">
      <c r="A17" s="529"/>
      <c r="B17" s="530"/>
      <c r="C17" s="247"/>
      <c r="D17" s="247"/>
      <c r="E17" s="580" t="str">
        <f>IF(A17="","",CalcBWR(Bezugsjahr,A17,B17))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7">
    <mergeCell ref="B4:F4"/>
    <mergeCell ref="F11:F12"/>
    <mergeCell ref="A11:A12"/>
    <mergeCell ref="B11:B12"/>
    <mergeCell ref="C11:C12"/>
    <mergeCell ref="D11:D12"/>
    <mergeCell ref="E11:E12"/>
  </mergeCells>
  <pageMargins left="0.39370078740157483" right="0.39370078740157483" top="0.78740157480314965" bottom="0.78740157480314965" header="0.31496062992125984" footer="0.31496062992125984"/>
  <pageSetup paperSize="9" scale="73" fitToHeight="0" orientation="portrait" cellComments="atEnd" r:id="rId1"/>
  <headerFooter>
    <oddFooter xml:space="preserve">&amp;H von &amp;A&amp;PAEB-Psych 2020 - Deutsche Krankenhausgesellschaft e. &amp;L&amp;&amp;R&amp;Z von </oddFooter>
    <firstHeader>&amp;L&amp;10Anlagen zur Vereinbarung zur Weiterentwicklung der Aufstellung der Entgelte und Budgetermittlung 
gemäß § 9 Abs. 1 Nr. 6 der Bundespflegesatzverordnung (AEB-Psych-Vereinbarung</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tabColor theme="6"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1.9140625" style="70" customWidth="1"/>
    <col min="2" max="2" width="14.58203125" style="70" customWidth="1"/>
    <col min="3" max="5" width="13.08203125" style="70" customWidth="1"/>
    <col min="6" max="6" width="25.9140625" style="70" customWidth="1"/>
    <col min="7" max="7" width="18" style="70" customWidth="1"/>
    <col min="8"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F</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648" t="s">
        <v>62</v>
      </c>
      <c r="B8" s="648"/>
      <c r="C8" s="648"/>
      <c r="D8" s="648"/>
      <c r="E8" s="648"/>
      <c r="F8" s="648"/>
      <c r="G8" s="648"/>
    </row>
    <row r="9" spans="1:7" s="1" customFormat="1" ht="20.149999999999999" customHeight="1" x14ac:dyDescent="0.3">
      <c r="A9" s="117" t="str">
        <f>"Forderung für den Vereinbarungszeitraum " &amp; BJ</f>
        <v>Forderung für den Vereinbarungszeitraum &lt;x&gt;</v>
      </c>
      <c r="B9" s="118"/>
      <c r="C9" s="118"/>
      <c r="D9" s="118"/>
      <c r="E9" s="119"/>
      <c r="F9" s="2"/>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s="47" customFormat="1" ht="24.9" customHeight="1" x14ac:dyDescent="0.3">
      <c r="A17" s="529"/>
      <c r="B17" s="530"/>
      <c r="C17" s="247"/>
      <c r="D17" s="247"/>
      <c r="E17" s="580" t="str">
        <f>IF(A17="","",CalcBWR(Bezugsjahr,A17,B17))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8">
    <mergeCell ref="B4:F4"/>
    <mergeCell ref="F11:F12"/>
    <mergeCell ref="A11:A12"/>
    <mergeCell ref="B11:B12"/>
    <mergeCell ref="C11:C12"/>
    <mergeCell ref="D11:D12"/>
    <mergeCell ref="E11:E12"/>
    <mergeCell ref="A8:G8"/>
  </mergeCells>
  <pageMargins left="0.39370078740157483" right="0.39370078740157483" top="0.78740157480314965" bottom="0.78740157480314965" header="0.31496062992125984" footer="0.31496062992125984"/>
  <pageSetup paperSize="9" scale="73" fitToHeight="0" orientation="portrait" cellComments="atEnd" r:id="rId1"/>
  <headerFooter>
    <oddFooter xml:space="preserve">&amp;H von &amp;A&amp;PAEB-Psych 2020 - Deutsche Krankenhausgesellschaft e. &amp;L&amp;&amp;R&amp;Z von </oddFooter>
    <firstHeader>&amp;L&amp;10Anlagen zur Vereinbarung zur Weiterentwicklung der Aufstellung der Entgelte und Budgetermittlung 
gemäß § 9 Abs. 1 Nr. 6 der Bundespflegesatzverordnung (AEB-Psych-Vereinbarung</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tabColor theme="8" tint="0.59996337778862885"/>
    <pageSetUpPr fitToPage="1"/>
  </sheetPr>
  <dimension ref="A1:G39"/>
  <sheetViews>
    <sheetView topLeftCell="A13" zoomScaleNormal="100" zoomScaleSheetLayoutView="100" zoomScalePageLayoutView="70" workbookViewId="0">
      <selection activeCell="A17" sqref="A17"/>
    </sheetView>
  </sheetViews>
  <sheetFormatPr baseColWidth="10" defaultColWidth="10" defaultRowHeight="14" x14ac:dyDescent="0.3"/>
  <cols>
    <col min="1" max="1" width="21.9140625" style="70" customWidth="1"/>
    <col min="2" max="2" width="14.58203125" style="70" customWidth="1"/>
    <col min="3" max="5" width="13.08203125" style="70" customWidth="1"/>
    <col min="6" max="6" width="25.9140625" style="70" customWidth="1"/>
    <col min="7" max="7" width="16.33203125" style="70" customWidth="1"/>
    <col min="8"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row>
    <row r="5" spans="1:7" s="1" customFormat="1" ht="20.149999999999999" customHeight="1" x14ac:dyDescent="0.3">
      <c r="A5" s="183" t="s">
        <v>189</v>
      </c>
      <c r="B5" s="275" t="str">
        <f ca="1">RIGHT(CELL("dateiname",A1),LEN(CELL("dateiname",A1))-FIND("]",CELL("dateiname",A1)))</f>
        <v>E1.1 V</v>
      </c>
      <c r="C5"/>
      <c r="D5"/>
      <c r="E5"/>
      <c r="F5"/>
    </row>
    <row r="6" spans="1:7" s="1" customFormat="1" ht="20.149999999999999" customHeight="1" x14ac:dyDescent="0.3"/>
    <row r="7" spans="1:7" s="1" customFormat="1" ht="20.149999999999999" customHeight="1" x14ac:dyDescent="0.3">
      <c r="A7" s="117" t="s">
        <v>101</v>
      </c>
      <c r="B7" s="118"/>
      <c r="C7" s="118"/>
      <c r="D7" s="118"/>
      <c r="E7" s="119"/>
      <c r="F7" s="2"/>
    </row>
    <row r="8" spans="1:7" s="1" customFormat="1" ht="20.149999999999999" customHeight="1" x14ac:dyDescent="0.3">
      <c r="A8" s="648" t="s">
        <v>62</v>
      </c>
      <c r="B8" s="648"/>
      <c r="C8" s="648"/>
      <c r="D8" s="648"/>
      <c r="E8" s="648"/>
      <c r="F8" s="648"/>
      <c r="G8" s="648"/>
    </row>
    <row r="9" spans="1:7" s="1" customFormat="1" ht="20.149999999999999" customHeight="1" x14ac:dyDescent="0.3">
      <c r="A9" s="117" t="str">
        <f>"Vereinbarung für den Vereinbarungszeitraum " &amp; BJ</f>
        <v>Vereinbarung für den Vereinbarungszeitraum &lt;x&gt;</v>
      </c>
      <c r="B9" s="118"/>
      <c r="C9" s="118"/>
      <c r="D9" s="118"/>
      <c r="E9" s="119"/>
      <c r="F9" s="2"/>
    </row>
    <row r="10" spans="1:7" s="1" customFormat="1" ht="20.149999999999999" customHeight="1" x14ac:dyDescent="0.3">
      <c r="A10" s="15"/>
      <c r="B10" s="15"/>
      <c r="C10" s="15"/>
      <c r="D10" s="15"/>
      <c r="E10" s="15"/>
    </row>
    <row r="11" spans="1:7" ht="15" customHeight="1" x14ac:dyDescent="0.3">
      <c r="A11" s="643" t="s">
        <v>63</v>
      </c>
      <c r="B11" s="641" t="s">
        <v>64</v>
      </c>
      <c r="C11" s="646" t="s">
        <v>143</v>
      </c>
      <c r="D11" s="646" t="s">
        <v>144</v>
      </c>
      <c r="E11" s="641" t="s">
        <v>65</v>
      </c>
      <c r="F11" s="641" t="s">
        <v>66</v>
      </c>
    </row>
    <row r="12" spans="1:7" ht="72.75" customHeight="1" x14ac:dyDescent="0.3">
      <c r="A12" s="644"/>
      <c r="B12" s="645"/>
      <c r="C12" s="647"/>
      <c r="D12" s="647"/>
      <c r="E12" s="645"/>
      <c r="F12" s="642"/>
    </row>
    <row r="13" spans="1:7" x14ac:dyDescent="0.3">
      <c r="A13" s="44">
        <v>1</v>
      </c>
      <c r="B13" s="45">
        <v>2</v>
      </c>
      <c r="C13" s="44">
        <v>3</v>
      </c>
      <c r="D13" s="44">
        <v>4</v>
      </c>
      <c r="E13" s="45">
        <v>5</v>
      </c>
      <c r="F13" s="45">
        <v>6</v>
      </c>
    </row>
    <row r="14" spans="1:7" s="1" customFormat="1" ht="20.149999999999999" customHeight="1" x14ac:dyDescent="0.3">
      <c r="A14" s="120" t="s">
        <v>67</v>
      </c>
      <c r="B14" s="2"/>
      <c r="C14" s="2"/>
    </row>
    <row r="15" spans="1:7" ht="24.9" customHeight="1" x14ac:dyDescent="0.3">
      <c r="A15" s="175" t="s">
        <v>172</v>
      </c>
      <c r="B15" s="175" t="s">
        <v>172</v>
      </c>
      <c r="C15" s="279">
        <f>SUM(C17:C17)</f>
        <v>0</v>
      </c>
      <c r="D15" s="279">
        <f>SUM(D17:D17)</f>
        <v>0</v>
      </c>
      <c r="E15" s="175" t="s">
        <v>172</v>
      </c>
      <c r="F15" s="532">
        <f>SUM(F17:F17)</f>
        <v>0</v>
      </c>
    </row>
    <row r="16" spans="1:7" s="1" customFormat="1" ht="20.149999999999999" customHeight="1" x14ac:dyDescent="0.3">
      <c r="A16" s="287" t="s">
        <v>115</v>
      </c>
      <c r="B16" s="288"/>
      <c r="C16" s="288"/>
      <c r="D16" s="289"/>
      <c r="E16" s="289"/>
      <c r="F16" s="289"/>
    </row>
    <row r="17" spans="1:6" s="47" customFormat="1" ht="24.9" customHeight="1" x14ac:dyDescent="0.3">
      <c r="A17" s="529"/>
      <c r="B17" s="530"/>
      <c r="C17" s="247"/>
      <c r="D17" s="247"/>
      <c r="E17" s="582" t="str">
        <f>IF(A17="","",CalcBWR(Bezugsjahr,A17,B17))</f>
        <v/>
      </c>
      <c r="F17" s="527" t="str">
        <f>IF(ISNUMBER(E17),D17*E17,"")</f>
        <v/>
      </c>
    </row>
    <row r="18" spans="1:6" x14ac:dyDescent="0.3">
      <c r="A18" s="290"/>
      <c r="B18" s="290"/>
      <c r="C18" s="291"/>
      <c r="D18" s="291"/>
      <c r="E18" s="291"/>
      <c r="F18" s="291"/>
    </row>
    <row r="19" spans="1:6" x14ac:dyDescent="0.3">
      <c r="A19" s="37"/>
      <c r="B19" s="27"/>
    </row>
    <row r="20" spans="1:6" x14ac:dyDescent="0.3">
      <c r="A20" s="37"/>
      <c r="B20" s="27"/>
    </row>
    <row r="21" spans="1:6" x14ac:dyDescent="0.3">
      <c r="A21" s="27"/>
      <c r="B21" s="27"/>
    </row>
    <row r="22" spans="1:6" x14ac:dyDescent="0.3">
      <c r="A22" s="27"/>
      <c r="B22" s="27"/>
    </row>
    <row r="23" spans="1:6" x14ac:dyDescent="0.3">
      <c r="A23" s="27"/>
      <c r="B23" s="27"/>
    </row>
    <row r="24" spans="1:6" x14ac:dyDescent="0.3">
      <c r="A24" s="27"/>
      <c r="B24" s="27"/>
    </row>
    <row r="25" spans="1:6" x14ac:dyDescent="0.3">
      <c r="A25" s="27"/>
      <c r="B25" s="27"/>
    </row>
    <row r="26" spans="1:6" x14ac:dyDescent="0.3">
      <c r="A26" s="27"/>
      <c r="B26" s="27"/>
    </row>
    <row r="27" spans="1:6" x14ac:dyDescent="0.3">
      <c r="A27" s="27"/>
      <c r="B27" s="27"/>
    </row>
    <row r="28" spans="1:6" x14ac:dyDescent="0.3">
      <c r="A28" s="27"/>
      <c r="B28" s="27"/>
    </row>
    <row r="29" spans="1:6" x14ac:dyDescent="0.3">
      <c r="A29" s="27"/>
      <c r="B29" s="27"/>
    </row>
    <row r="30" spans="1:6" x14ac:dyDescent="0.3">
      <c r="A30" s="27"/>
      <c r="B30" s="27"/>
    </row>
    <row r="31" spans="1:6" x14ac:dyDescent="0.3">
      <c r="A31" s="27"/>
      <c r="B31" s="27"/>
    </row>
    <row r="32" spans="1:6"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8">
    <mergeCell ref="B4:F4"/>
    <mergeCell ref="F11:F12"/>
    <mergeCell ref="A11:A12"/>
    <mergeCell ref="B11:B12"/>
    <mergeCell ref="C11:C12"/>
    <mergeCell ref="D11:D12"/>
    <mergeCell ref="E11:E12"/>
    <mergeCell ref="A8:G8"/>
  </mergeCells>
  <pageMargins left="0.39370078740157483" right="0.39370078740157483" top="0.78740157480314965" bottom="0.78740157480314965" header="0.31496062992125984" footer="0.31496062992125984"/>
  <pageSetup paperSize="9" scale="73" fitToHeight="0" orientation="portrait" cellComments="atEnd" r:id="rId1"/>
  <headerFooter>
    <oddFooter xml:space="preserve">&amp;H von &amp;A&amp;PAEB-Psych 2020 - Deutsche Krankenhausgesellschaft e. &amp;L&amp;&amp;R&amp;Z von </oddFooter>
    <firstHeader>&amp;L&amp;10Anlagen zur Vereinbarung zur Weiterentwicklung der Aufstellung der Entgelte und Budgetermittlung 
gemäß § 9 Abs. 1 Nr. 6 der Bundespflegesatzverordnung (AEB-Psych-Vereinbarung</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6">
    <tabColor theme="4" tint="0.59996337778862885"/>
  </sheetPr>
  <dimension ref="A1:F39"/>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59.58203125" style="70" customWidth="1"/>
    <col min="6"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39"/>
      <c r="D4" s="639"/>
      <c r="E4" s="237"/>
      <c r="F4" s="237"/>
    </row>
    <row r="5" spans="1:6" s="1" customFormat="1" ht="20.149999999999999" customHeight="1" x14ac:dyDescent="0.3">
      <c r="A5" s="183" t="s">
        <v>189</v>
      </c>
      <c r="B5" s="275" t="str">
        <f ca="1">RIGHT(CELL("dateiname",A1),LEN(CELL("dateiname",A1))-FIND("]",CELL("dateiname",A1)))</f>
        <v>E1.2 ÜLVVJ</v>
      </c>
      <c r="C5"/>
      <c r="D5"/>
      <c r="E5"/>
      <c r="F5"/>
    </row>
    <row r="6" spans="1:6" s="1" customFormat="1" ht="20.149999999999999" customHeight="1" x14ac:dyDescent="0.3"/>
    <row r="7" spans="1:6" ht="16.5" x14ac:dyDescent="0.3">
      <c r="A7" s="117" t="s">
        <v>4365</v>
      </c>
      <c r="B7" s="42"/>
      <c r="C7" s="42"/>
      <c r="D7" s="42"/>
      <c r="E7" s="42"/>
    </row>
    <row r="8" spans="1:6" ht="16.5" x14ac:dyDescent="0.35">
      <c r="A8" s="117" t="s">
        <v>4366</v>
      </c>
      <c r="B8" s="43"/>
      <c r="C8" s="42"/>
      <c r="D8" s="42"/>
      <c r="E8" s="42"/>
    </row>
    <row r="9" spans="1:6" s="1" customFormat="1" ht="20.149999999999999" customHeight="1" x14ac:dyDescent="0.3">
      <c r="A9" s="648" t="str">
        <f>"Ist-Daten nach dem Entgeltkatalog des Kalenderjahres (" &amp; VVVJ &amp; ") für Jahresüberlieger " &amp; VVVJ &amp; "/" &amp; VVJ &amp; " anteilig ab 01.01." &amp; VVJ</f>
        <v>Ist-Daten nach dem Entgeltkatalog des Kalenderjahres (&lt;x-3&gt;) für Jahresüberlieger &lt;x-3&gt;/&lt;x-2&gt; anteilig ab 01.01.&lt;x-2&gt;</v>
      </c>
      <c r="B9" s="648"/>
      <c r="C9" s="648"/>
      <c r="D9" s="648"/>
      <c r="E9" s="648"/>
    </row>
    <row r="11" spans="1:6" ht="81" customHeight="1" x14ac:dyDescent="0.3">
      <c r="A11" s="202" t="s">
        <v>68</v>
      </c>
      <c r="B11" s="200" t="s">
        <v>145</v>
      </c>
      <c r="C11" s="202" t="s">
        <v>65</v>
      </c>
      <c r="D11" s="200" t="s">
        <v>174</v>
      </c>
      <c r="E11" s="154"/>
    </row>
    <row r="12" spans="1:6" x14ac:dyDescent="0.3">
      <c r="A12" s="45">
        <v>1</v>
      </c>
      <c r="B12" s="44">
        <v>2</v>
      </c>
      <c r="C12" s="45">
        <v>3</v>
      </c>
      <c r="D12" s="44">
        <v>4</v>
      </c>
      <c r="E12" s="48"/>
    </row>
    <row r="13" spans="1:6" s="1" customFormat="1" ht="20.149999999999999" customHeight="1" x14ac:dyDescent="0.3">
      <c r="A13" s="120" t="s">
        <v>67</v>
      </c>
      <c r="B13" s="2"/>
      <c r="C13" s="2"/>
    </row>
    <row r="14" spans="1:6" ht="24.9" customHeight="1" x14ac:dyDescent="0.3">
      <c r="A14" s="175" t="s">
        <v>172</v>
      </c>
      <c r="B14" s="279">
        <f>SUM(B16:B16)</f>
        <v>0</v>
      </c>
      <c r="C14" s="175" t="s">
        <v>172</v>
      </c>
      <c r="D14" s="532">
        <f>SUM(D16:D16)</f>
        <v>0</v>
      </c>
      <c r="E14" s="41"/>
    </row>
    <row r="15" spans="1:6" s="1" customFormat="1" ht="20.149999999999999" customHeight="1" x14ac:dyDescent="0.3">
      <c r="A15" s="287" t="s">
        <v>115</v>
      </c>
      <c r="B15" s="288"/>
      <c r="C15" s="288"/>
      <c r="D15" s="289"/>
    </row>
    <row r="16" spans="1:6" ht="24.9" customHeight="1" x14ac:dyDescent="0.3">
      <c r="A16" s="528"/>
      <c r="B16" s="252"/>
      <c r="C16" s="579" t="str">
        <f>IF(A16="","",calcET(VVVJ,A16))</f>
        <v/>
      </c>
      <c r="D16" s="527" t="str">
        <f>IF(ISNUMBER(C16),(B16*C16),"")</f>
        <v/>
      </c>
      <c r="E16" s="48"/>
    </row>
    <row r="17" spans="1:4" x14ac:dyDescent="0.3">
      <c r="A17" s="290"/>
      <c r="B17" s="290"/>
      <c r="C17" s="291"/>
      <c r="D17" s="291"/>
    </row>
    <row r="18" spans="1:4" x14ac:dyDescent="0.3">
      <c r="A18" s="37"/>
      <c r="B18" s="27"/>
    </row>
    <row r="19" spans="1:4" x14ac:dyDescent="0.3">
      <c r="A19" s="27"/>
      <c r="B19" s="27"/>
    </row>
    <row r="20" spans="1:4" x14ac:dyDescent="0.3">
      <c r="A20" s="27"/>
      <c r="B20" s="27"/>
    </row>
    <row r="21" spans="1:4" x14ac:dyDescent="0.3">
      <c r="A21" s="27"/>
      <c r="B21" s="27"/>
    </row>
    <row r="22" spans="1:4" x14ac:dyDescent="0.3">
      <c r="A22" s="27"/>
      <c r="B22" s="27"/>
    </row>
    <row r="23" spans="1:4" x14ac:dyDescent="0.3">
      <c r="A23" s="27"/>
      <c r="B23" s="27"/>
    </row>
    <row r="24" spans="1:4" x14ac:dyDescent="0.3">
      <c r="A24" s="27"/>
      <c r="B24" s="27"/>
    </row>
    <row r="25" spans="1:4" x14ac:dyDescent="0.3">
      <c r="A25" s="27"/>
      <c r="B25" s="27"/>
    </row>
    <row r="26" spans="1:4" x14ac:dyDescent="0.3">
      <c r="A26" s="27"/>
      <c r="B26" s="27"/>
    </row>
    <row r="27" spans="1:4" x14ac:dyDescent="0.3">
      <c r="A27" s="27"/>
      <c r="B27" s="27"/>
    </row>
    <row r="28" spans="1:4" x14ac:dyDescent="0.3">
      <c r="A28" s="27"/>
      <c r="B28" s="27"/>
    </row>
    <row r="29" spans="1:4" x14ac:dyDescent="0.3">
      <c r="A29" s="27"/>
      <c r="B29" s="27"/>
    </row>
    <row r="30" spans="1:4" x14ac:dyDescent="0.3">
      <c r="A30" s="27"/>
      <c r="B30" s="27"/>
    </row>
    <row r="31" spans="1:4" x14ac:dyDescent="0.3">
      <c r="A31" s="27"/>
      <c r="B31" s="27"/>
    </row>
    <row r="32" spans="1:4"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2">
    <mergeCell ref="B4:D4"/>
    <mergeCell ref="A9:E9"/>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7">
    <tabColor theme="4" tint="0.59996337778862885"/>
    <pageSetUpPr fitToPage="1"/>
  </sheetPr>
  <dimension ref="A1:E39"/>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79.332031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ÜLVVJÜ</v>
      </c>
      <c r="C5"/>
      <c r="D5"/>
      <c r="E5"/>
    </row>
    <row r="6" spans="1:5" s="1" customFormat="1" ht="20.149999999999999" customHeight="1" x14ac:dyDescent="0.3"/>
    <row r="7" spans="1:5" ht="16.5" x14ac:dyDescent="0.3">
      <c r="A7" s="117" t="s">
        <v>4365</v>
      </c>
      <c r="B7" s="42"/>
      <c r="C7" s="42"/>
      <c r="D7" s="42"/>
      <c r="E7" s="42"/>
    </row>
    <row r="8" spans="1:5" ht="16.5" x14ac:dyDescent="0.35">
      <c r="A8" s="117" t="s">
        <v>4366</v>
      </c>
      <c r="B8" s="43"/>
      <c r="C8" s="42"/>
      <c r="D8" s="42"/>
      <c r="E8" s="42"/>
    </row>
    <row r="9" spans="1:5" s="1" customFormat="1" ht="20.149999999999999" customHeight="1" x14ac:dyDescent="0.3">
      <c r="A9" s="648" t="str">
        <f>"Ist-Daten nach dem Entgeltkatalog des Kalenderjahres (" &amp; VVJ &amp; ") für Jahresüberlieger " &amp; VVVJ &amp; "/" &amp; VVJ &amp; " anteilig ab 01.01." &amp; VVJ &amp; " (nach Überleitung)"</f>
        <v>Ist-Daten nach dem Entgeltkatalog des Kalenderjahres (&lt;x-2&gt;) für Jahresüberlieger &lt;x-3&gt;/&lt;x-2&gt; anteilig ab 01.01.&lt;x-2&gt; (nach Überleitung)</v>
      </c>
      <c r="B9" s="648"/>
      <c r="C9" s="648"/>
      <c r="D9" s="648"/>
      <c r="E9" s="648"/>
    </row>
    <row r="11" spans="1:5" ht="81" customHeight="1" x14ac:dyDescent="0.3">
      <c r="A11" s="202" t="s">
        <v>68</v>
      </c>
      <c r="B11" s="200" t="s">
        <v>145</v>
      </c>
      <c r="C11" s="202" t="s">
        <v>65</v>
      </c>
      <c r="D11" s="200"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IF(A16="","",calcET(VVJ,A16))</f>
        <v/>
      </c>
      <c r="D16" s="527" t="str">
        <f>IF(ISNUMBER(C16),(B16*C16),"")</f>
        <v/>
      </c>
      <c r="E16" s="48"/>
    </row>
    <row r="17" spans="1:5" ht="24.9" customHeight="1" x14ac:dyDescent="0.3">
      <c r="A17" s="290"/>
      <c r="B17" s="290"/>
      <c r="C17" s="291"/>
      <c r="D17" s="291"/>
      <c r="E17" s="48"/>
    </row>
    <row r="18" spans="1:5" x14ac:dyDescent="0.3">
      <c r="A18" s="37"/>
      <c r="B18" s="27"/>
    </row>
    <row r="19" spans="1:5" x14ac:dyDescent="0.3">
      <c r="A19" s="27"/>
      <c r="B19" s="27"/>
    </row>
    <row r="20" spans="1:5" x14ac:dyDescent="0.3">
      <c r="A20" s="27"/>
      <c r="B20" s="27"/>
    </row>
    <row r="21" spans="1:5" x14ac:dyDescent="0.3">
      <c r="A21" s="27"/>
      <c r="B21" s="27"/>
    </row>
    <row r="22" spans="1:5" x14ac:dyDescent="0.3">
      <c r="A22" s="27"/>
      <c r="B22" s="27"/>
    </row>
    <row r="23" spans="1:5" x14ac:dyDescent="0.3">
      <c r="A23" s="27"/>
      <c r="B23" s="27"/>
    </row>
    <row r="24" spans="1:5" x14ac:dyDescent="0.3">
      <c r="A24" s="27"/>
      <c r="B24" s="27"/>
    </row>
    <row r="25" spans="1:5" x14ac:dyDescent="0.3">
      <c r="A25" s="27"/>
      <c r="B25" s="27"/>
    </row>
    <row r="26" spans="1:5" x14ac:dyDescent="0.3">
      <c r="A26" s="27"/>
      <c r="B26" s="27"/>
    </row>
    <row r="27" spans="1:5" x14ac:dyDescent="0.3">
      <c r="A27" s="27"/>
      <c r="B27" s="27"/>
    </row>
    <row r="28" spans="1:5" x14ac:dyDescent="0.3">
      <c r="A28" s="27"/>
      <c r="B28" s="27"/>
    </row>
    <row r="29" spans="1:5" x14ac:dyDescent="0.3">
      <c r="A29" s="27"/>
      <c r="B29" s="27"/>
    </row>
    <row r="30" spans="1:5" x14ac:dyDescent="0.3">
      <c r="A30" s="27"/>
      <c r="B30" s="27"/>
    </row>
    <row r="31" spans="1:5" x14ac:dyDescent="0.3">
      <c r="A31" s="27"/>
      <c r="B31" s="27"/>
    </row>
    <row r="32" spans="1:5"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2">
    <mergeCell ref="B4:E4"/>
    <mergeCell ref="A9:E9"/>
  </mergeCells>
  <pageMargins left="0.39370078740157483" right="0.39370078740157483" top="0.78740157480314965" bottom="0.78740157480314965" header="0.31496062992125984" footer="0.31496062992125984"/>
  <pageSetup paperSize="9" scale="61"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8">
    <tabColor theme="9" tint="0.59996337778862885"/>
  </sheetPr>
  <dimension ref="A1:E39"/>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32.582031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VVJ</v>
      </c>
      <c r="C5"/>
      <c r="D5"/>
      <c r="E5"/>
    </row>
    <row r="6" spans="1:5" s="1" customFormat="1" ht="20.149999999999999" customHeight="1" x14ac:dyDescent="0.3"/>
    <row r="7" spans="1:5" ht="16.5" x14ac:dyDescent="0.3">
      <c r="A7" s="648" t="s">
        <v>4365</v>
      </c>
      <c r="B7" s="648"/>
      <c r="C7" s="648"/>
      <c r="D7" s="648"/>
      <c r="E7" s="648"/>
    </row>
    <row r="8" spans="1:5" ht="16.5" x14ac:dyDescent="0.35">
      <c r="A8" s="117" t="s">
        <v>4366</v>
      </c>
      <c r="B8" s="43"/>
      <c r="C8" s="42"/>
      <c r="D8" s="42"/>
      <c r="E8" s="42"/>
    </row>
    <row r="9" spans="1:5" s="1" customFormat="1" ht="20.149999999999999" customHeight="1" x14ac:dyDescent="0.3">
      <c r="A9" s="117" t="str">
        <f>"Ist-Daten nach dem Entgeltkatalog des Kalenderjahres " &amp; VVJ &amp; " des Jahres " &amp; VVJ</f>
        <v>Ist-Daten nach dem Entgeltkatalog des Kalenderjahres &lt;x-2&gt; des Jahres &lt;x-2&gt;</v>
      </c>
      <c r="B9" s="15"/>
      <c r="C9" s="15"/>
      <c r="D9" s="15"/>
    </row>
    <row r="11" spans="1:5" ht="81" customHeight="1" x14ac:dyDescent="0.3">
      <c r="A11" s="202" t="s">
        <v>68</v>
      </c>
      <c r="B11" s="200" t="s">
        <v>145</v>
      </c>
      <c r="C11" s="202" t="s">
        <v>65</v>
      </c>
      <c r="D11" s="200"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IF(A16="","",calcET(VVJ,A16))</f>
        <v/>
      </c>
      <c r="D16" s="527" t="str">
        <f>IF(ISNUMBER(C16),(B16*C16),"")</f>
        <v/>
      </c>
      <c r="E16" s="48"/>
    </row>
    <row r="17" spans="1:5" ht="24.9" customHeight="1" x14ac:dyDescent="0.3">
      <c r="A17" s="290"/>
      <c r="B17" s="290"/>
      <c r="C17" s="291"/>
      <c r="D17" s="291"/>
      <c r="E17" s="48"/>
    </row>
    <row r="18" spans="1:5" x14ac:dyDescent="0.3">
      <c r="A18" s="37"/>
      <c r="B18" s="27"/>
    </row>
    <row r="19" spans="1:5" x14ac:dyDescent="0.3">
      <c r="A19" s="27"/>
      <c r="B19" s="27"/>
    </row>
    <row r="20" spans="1:5" x14ac:dyDescent="0.3">
      <c r="A20" s="27"/>
      <c r="B20" s="27"/>
    </row>
    <row r="21" spans="1:5" x14ac:dyDescent="0.3">
      <c r="A21" s="27"/>
      <c r="B21" s="27"/>
    </row>
    <row r="22" spans="1:5" x14ac:dyDescent="0.3">
      <c r="A22" s="27"/>
      <c r="B22" s="27"/>
    </row>
    <row r="23" spans="1:5" x14ac:dyDescent="0.3">
      <c r="A23" s="27"/>
      <c r="B23" s="27"/>
    </row>
    <row r="24" spans="1:5" x14ac:dyDescent="0.3">
      <c r="A24" s="27"/>
      <c r="B24" s="27"/>
    </row>
    <row r="25" spans="1:5" x14ac:dyDescent="0.3">
      <c r="A25" s="27"/>
      <c r="B25" s="27"/>
    </row>
    <row r="26" spans="1:5" x14ac:dyDescent="0.3">
      <c r="A26" s="27"/>
      <c r="B26" s="27"/>
    </row>
    <row r="27" spans="1:5" x14ac:dyDescent="0.3">
      <c r="A27" s="27"/>
      <c r="B27" s="27"/>
    </row>
    <row r="28" spans="1:5" x14ac:dyDescent="0.3">
      <c r="A28" s="27"/>
      <c r="B28" s="27"/>
    </row>
    <row r="29" spans="1:5" x14ac:dyDescent="0.3">
      <c r="A29" s="27"/>
      <c r="B29" s="27"/>
    </row>
    <row r="30" spans="1:5" x14ac:dyDescent="0.3">
      <c r="A30" s="27"/>
      <c r="B30" s="27"/>
    </row>
    <row r="31" spans="1:5" x14ac:dyDescent="0.3">
      <c r="A31" s="27"/>
      <c r="B31" s="27"/>
    </row>
    <row r="32" spans="1:5"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row r="39" spans="1:2" x14ac:dyDescent="0.3">
      <c r="A39" s="27"/>
      <c r="B39" s="27"/>
    </row>
  </sheetData>
  <sheetProtection sheet="1" objects="1" scenarios="1"/>
  <mergeCells count="2">
    <mergeCell ref="B4:E4"/>
    <mergeCell ref="A7:E7"/>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9">
    <tabColor theme="4" tint="0.59996337778862885"/>
  </sheetPr>
  <dimension ref="A1:E35"/>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58.582031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ÜLVJ</v>
      </c>
      <c r="C5"/>
      <c r="D5"/>
      <c r="E5"/>
    </row>
    <row r="6" spans="1:5" s="1" customFormat="1" ht="20.149999999999999" customHeight="1" x14ac:dyDescent="0.3"/>
    <row r="7" spans="1:5" ht="16.5" x14ac:dyDescent="0.3">
      <c r="A7" s="117" t="s">
        <v>4365</v>
      </c>
      <c r="B7" s="42"/>
      <c r="C7" s="42"/>
      <c r="D7" s="42"/>
      <c r="E7" s="42"/>
    </row>
    <row r="8" spans="1:5" ht="16.5" x14ac:dyDescent="0.35">
      <c r="A8" s="117" t="s">
        <v>4366</v>
      </c>
      <c r="B8" s="43"/>
      <c r="C8" s="42"/>
      <c r="D8" s="42"/>
      <c r="E8" s="42"/>
    </row>
    <row r="9" spans="1:5" s="1" customFormat="1" ht="20.149999999999999" customHeight="1" x14ac:dyDescent="0.3">
      <c r="A9" s="648" t="str">
        <f>"Ist-Daten nach dem Entgeltkatalog des Kalenderjahres (" &amp; VVJ &amp; ") für Jahresüberlieger " &amp; VVJ &amp; "/" &amp; VJ &amp; " anteilig ab 01.01." &amp; VJ</f>
        <v>Ist-Daten nach dem Entgeltkatalog des Kalenderjahres (&lt;x-2&gt;) für Jahresüberlieger &lt;x-2&gt;/&lt;x-1&gt; anteilig ab 01.01.&lt;x-1&gt;</v>
      </c>
      <c r="B9" s="648"/>
      <c r="C9" s="648"/>
      <c r="D9" s="648"/>
      <c r="E9" s="648"/>
    </row>
    <row r="11" spans="1:5" ht="81" customHeight="1" x14ac:dyDescent="0.3">
      <c r="A11" s="202" t="s">
        <v>68</v>
      </c>
      <c r="B11" s="200" t="s">
        <v>145</v>
      </c>
      <c r="C11" s="202" t="s">
        <v>65</v>
      </c>
      <c r="D11" s="200"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IF(A16="","",calcET(VVJ,A16))</f>
        <v/>
      </c>
      <c r="D16" s="527" t="str">
        <f>IF(ISNUMBER(C16),(B16*C16),"")</f>
        <v/>
      </c>
      <c r="E16" s="48"/>
    </row>
    <row r="17" spans="1:5" ht="24.9" customHeight="1" x14ac:dyDescent="0.3">
      <c r="A17" s="290"/>
      <c r="B17" s="290"/>
      <c r="C17" s="291"/>
      <c r="D17" s="291"/>
      <c r="E17" s="48"/>
    </row>
    <row r="18" spans="1:5" x14ac:dyDescent="0.3">
      <c r="A18" s="27"/>
      <c r="B18" s="27"/>
    </row>
    <row r="19" spans="1:5" x14ac:dyDescent="0.3">
      <c r="A19" s="27"/>
      <c r="B19" s="27"/>
    </row>
    <row r="20" spans="1:5" x14ac:dyDescent="0.3">
      <c r="A20" s="27"/>
      <c r="B20" s="27"/>
    </row>
    <row r="21" spans="1:5" x14ac:dyDescent="0.3">
      <c r="A21" s="27"/>
      <c r="B21" s="27"/>
    </row>
    <row r="22" spans="1:5" x14ac:dyDescent="0.3">
      <c r="A22" s="27"/>
      <c r="B22" s="27"/>
    </row>
    <row r="23" spans="1:5" x14ac:dyDescent="0.3">
      <c r="A23" s="27"/>
      <c r="B23" s="27"/>
    </row>
    <row r="24" spans="1:5" x14ac:dyDescent="0.3">
      <c r="A24" s="27"/>
      <c r="B24" s="27"/>
    </row>
    <row r="25" spans="1:5" x14ac:dyDescent="0.3">
      <c r="A25" s="27"/>
      <c r="B25" s="27"/>
    </row>
    <row r="26" spans="1:5" x14ac:dyDescent="0.3">
      <c r="A26" s="27"/>
      <c r="B26" s="27"/>
    </row>
    <row r="27" spans="1:5" x14ac:dyDescent="0.3">
      <c r="A27" s="27"/>
      <c r="B27" s="27"/>
    </row>
    <row r="28" spans="1:5" x14ac:dyDescent="0.3">
      <c r="A28" s="27"/>
      <c r="B28" s="27"/>
    </row>
    <row r="29" spans="1:5" x14ac:dyDescent="0.3">
      <c r="A29" s="27"/>
      <c r="B29" s="27"/>
    </row>
    <row r="30" spans="1:5" x14ac:dyDescent="0.3">
      <c r="A30" s="27"/>
      <c r="B30" s="27"/>
    </row>
    <row r="31" spans="1:5" x14ac:dyDescent="0.3">
      <c r="A31" s="27"/>
      <c r="B31" s="27"/>
    </row>
    <row r="32" spans="1:5" x14ac:dyDescent="0.3">
      <c r="A32" s="27"/>
      <c r="B32" s="27"/>
    </row>
    <row r="33" spans="1:2" x14ac:dyDescent="0.3">
      <c r="A33" s="27"/>
      <c r="B33" s="27"/>
    </row>
    <row r="34" spans="1:2" x14ac:dyDescent="0.3">
      <c r="A34" s="27"/>
      <c r="B34" s="27"/>
    </row>
    <row r="35" spans="1:2" x14ac:dyDescent="0.3">
      <c r="A35" s="27"/>
      <c r="B35" s="27"/>
    </row>
  </sheetData>
  <sheetProtection sheet="1" objects="1" scenarios="1"/>
  <mergeCells count="2">
    <mergeCell ref="B4:E4"/>
    <mergeCell ref="A9:E9"/>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0">
    <tabColor theme="4" tint="0.59996337778862885"/>
  </sheetPr>
  <dimension ref="A1:E33"/>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79.16406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ÜLVJÜ</v>
      </c>
      <c r="C5"/>
      <c r="D5"/>
      <c r="E5"/>
    </row>
    <row r="6" spans="1:5" s="1" customFormat="1" ht="20.149999999999999" customHeight="1" x14ac:dyDescent="0.3"/>
    <row r="7" spans="1:5" ht="16.5" x14ac:dyDescent="0.3">
      <c r="A7" s="117" t="s">
        <v>4365</v>
      </c>
      <c r="B7" s="42"/>
      <c r="C7" s="42"/>
      <c r="D7" s="42"/>
      <c r="E7" s="42"/>
    </row>
    <row r="8" spans="1:5" ht="16.5" x14ac:dyDescent="0.35">
      <c r="A8" s="117" t="s">
        <v>4366</v>
      </c>
      <c r="B8" s="43"/>
      <c r="C8" s="42"/>
      <c r="D8" s="42"/>
      <c r="E8" s="42"/>
    </row>
    <row r="9" spans="1:5" s="1" customFormat="1" ht="20.149999999999999" customHeight="1" x14ac:dyDescent="0.3">
      <c r="A9" s="648" t="str">
        <f>"Ist-Daten nach dem Entgeltkatalog des Kalenderjahres (" &amp; VJ &amp; ") für Jahresüberlieger " &amp; VVJ &amp; "/" &amp; VJ &amp; " anteilig ab 01.01." &amp; VJ &amp; " (nach Überleitung)"</f>
        <v>Ist-Daten nach dem Entgeltkatalog des Kalenderjahres (&lt;x-1&gt;) für Jahresüberlieger &lt;x-2&gt;/&lt;x-1&gt; anteilig ab 01.01.&lt;x-1&gt; (nach Überleitung)</v>
      </c>
      <c r="B9" s="648"/>
      <c r="C9" s="648"/>
      <c r="D9" s="648"/>
      <c r="E9" s="648"/>
    </row>
    <row r="11" spans="1:5" ht="81" customHeight="1" x14ac:dyDescent="0.3">
      <c r="A11" s="202" t="s">
        <v>68</v>
      </c>
      <c r="B11" s="200" t="s">
        <v>145</v>
      </c>
      <c r="C11" s="202" t="s">
        <v>65</v>
      </c>
      <c r="D11" s="200"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IF(A16="","",calcET(VJ,A16))</f>
        <v/>
      </c>
      <c r="D16" s="527" t="str">
        <f>IF(ISNUMBER(C16),(B16*C16),"")</f>
        <v/>
      </c>
      <c r="E16" s="48"/>
    </row>
    <row r="17" spans="1:5" ht="24.9" customHeight="1" x14ac:dyDescent="0.3">
      <c r="A17" s="290"/>
      <c r="B17" s="290"/>
      <c r="C17" s="291"/>
      <c r="D17" s="291"/>
      <c r="E17" s="48"/>
    </row>
    <row r="18" spans="1:5" x14ac:dyDescent="0.3">
      <c r="A18" s="27"/>
      <c r="B18" s="27"/>
    </row>
    <row r="19" spans="1:5" x14ac:dyDescent="0.3">
      <c r="A19" s="27"/>
      <c r="B19" s="27"/>
    </row>
    <row r="20" spans="1:5" x14ac:dyDescent="0.3">
      <c r="A20" s="27"/>
      <c r="B20" s="27"/>
    </row>
    <row r="21" spans="1:5" x14ac:dyDescent="0.3">
      <c r="A21" s="27"/>
      <c r="B21" s="27"/>
    </row>
    <row r="22" spans="1:5" x14ac:dyDescent="0.3">
      <c r="A22" s="27"/>
      <c r="B22" s="27"/>
    </row>
    <row r="23" spans="1:5" x14ac:dyDescent="0.3">
      <c r="A23" s="27"/>
      <c r="B23" s="27"/>
    </row>
    <row r="24" spans="1:5" x14ac:dyDescent="0.3">
      <c r="A24" s="27"/>
      <c r="B24" s="27"/>
    </row>
    <row r="25" spans="1:5" x14ac:dyDescent="0.3">
      <c r="A25" s="27"/>
      <c r="B25" s="27"/>
    </row>
    <row r="26" spans="1:5" x14ac:dyDescent="0.3">
      <c r="A26" s="27"/>
      <c r="B26" s="27"/>
    </row>
    <row r="27" spans="1:5" x14ac:dyDescent="0.3">
      <c r="A27" s="27"/>
      <c r="B27" s="27"/>
    </row>
    <row r="28" spans="1:5" x14ac:dyDescent="0.3">
      <c r="A28" s="27"/>
      <c r="B28" s="27"/>
    </row>
    <row r="29" spans="1:5" x14ac:dyDescent="0.3">
      <c r="A29" s="27"/>
      <c r="B29" s="27"/>
    </row>
    <row r="30" spans="1:5" x14ac:dyDescent="0.3">
      <c r="A30" s="27"/>
      <c r="B30" s="27"/>
    </row>
    <row r="31" spans="1:5" x14ac:dyDescent="0.3">
      <c r="A31" s="27"/>
      <c r="B31" s="27"/>
    </row>
    <row r="32" spans="1:5" x14ac:dyDescent="0.3">
      <c r="A32" s="27"/>
      <c r="B32" s="27"/>
    </row>
    <row r="33" spans="1:2" x14ac:dyDescent="0.3">
      <c r="A33" s="27"/>
      <c r="B33" s="27"/>
    </row>
  </sheetData>
  <sheetProtection sheet="1" objects="1" scenarios="1"/>
  <mergeCells count="2">
    <mergeCell ref="B4:E4"/>
    <mergeCell ref="A9:E9"/>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1">
    <tabColor theme="9" tint="0.59996337778862885"/>
  </sheetPr>
  <dimension ref="A1:E38"/>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29.91406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VJ</v>
      </c>
      <c r="C5"/>
      <c r="D5"/>
      <c r="E5"/>
    </row>
    <row r="6" spans="1:5" s="1" customFormat="1" ht="20.149999999999999" customHeight="1" x14ac:dyDescent="0.3"/>
    <row r="7" spans="1:5" ht="16.5" x14ac:dyDescent="0.3">
      <c r="A7" s="648" t="s">
        <v>4365</v>
      </c>
      <c r="B7" s="648"/>
      <c r="C7" s="648"/>
      <c r="D7" s="648"/>
      <c r="E7" s="648"/>
    </row>
    <row r="8" spans="1:5" ht="16.5" x14ac:dyDescent="0.35">
      <c r="A8" s="117" t="s">
        <v>4366</v>
      </c>
      <c r="B8" s="43"/>
      <c r="C8" s="42"/>
      <c r="D8" s="42"/>
      <c r="E8" s="42"/>
    </row>
    <row r="9" spans="1:5" s="1" customFormat="1" ht="20.149999999999999" customHeight="1" x14ac:dyDescent="0.3">
      <c r="A9" s="117" t="str">
        <f>"Ist-Daten nach dem Entgeltkatalog des Kalenderjahres " &amp; VJ &amp; " des Jahres " &amp; VJ</f>
        <v>Ist-Daten nach dem Entgeltkatalog des Kalenderjahres &lt;x-1&gt; des Jahres &lt;x-1&gt;</v>
      </c>
      <c r="B9" s="15"/>
      <c r="C9" s="15"/>
      <c r="D9" s="15"/>
    </row>
    <row r="11" spans="1:5" ht="81" customHeight="1" x14ac:dyDescent="0.3">
      <c r="A11" s="202" t="s">
        <v>68</v>
      </c>
      <c r="B11" s="200" t="s">
        <v>145</v>
      </c>
      <c r="C11" s="202" t="s">
        <v>65</v>
      </c>
      <c r="D11" s="200"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IF(A16="","",calcET(VJ,A16))</f>
        <v/>
      </c>
      <c r="D16" s="527" t="str">
        <f>IF(ISNUMBER(C16),(B16*C16),"")</f>
        <v/>
      </c>
      <c r="E16" s="48"/>
    </row>
    <row r="17" spans="1:5" ht="24.9" customHeight="1" x14ac:dyDescent="0.3">
      <c r="A17" s="290"/>
      <c r="B17" s="290"/>
      <c r="C17" s="291"/>
      <c r="D17" s="291"/>
      <c r="E17" s="48"/>
    </row>
    <row r="18" spans="1:5" x14ac:dyDescent="0.3">
      <c r="A18" s="27"/>
      <c r="B18" s="27"/>
    </row>
    <row r="19" spans="1:5" x14ac:dyDescent="0.3">
      <c r="A19" s="27"/>
      <c r="B19" s="27"/>
    </row>
    <row r="20" spans="1:5" x14ac:dyDescent="0.3">
      <c r="A20" s="27"/>
      <c r="B20" s="27"/>
    </row>
    <row r="21" spans="1:5" x14ac:dyDescent="0.3">
      <c r="A21" s="27"/>
      <c r="B21" s="27"/>
    </row>
    <row r="22" spans="1:5" x14ac:dyDescent="0.3">
      <c r="A22" s="27"/>
      <c r="B22" s="27"/>
    </row>
    <row r="23" spans="1:5" x14ac:dyDescent="0.3">
      <c r="A23" s="27"/>
      <c r="B23" s="27"/>
    </row>
    <row r="24" spans="1:5" x14ac:dyDescent="0.3">
      <c r="A24" s="27"/>
      <c r="B24" s="27"/>
    </row>
    <row r="25" spans="1:5" x14ac:dyDescent="0.3">
      <c r="A25" s="27"/>
      <c r="B25" s="27"/>
    </row>
    <row r="26" spans="1:5" x14ac:dyDescent="0.3">
      <c r="A26" s="27"/>
      <c r="B26" s="27"/>
    </row>
    <row r="27" spans="1:5" x14ac:dyDescent="0.3">
      <c r="A27" s="27"/>
      <c r="B27" s="27"/>
    </row>
    <row r="28" spans="1:5" x14ac:dyDescent="0.3">
      <c r="A28" s="27"/>
      <c r="B28" s="27"/>
    </row>
    <row r="29" spans="1:5" x14ac:dyDescent="0.3">
      <c r="A29" s="27"/>
      <c r="B29" s="27"/>
    </row>
    <row r="30" spans="1:5" x14ac:dyDescent="0.3">
      <c r="A30" s="27"/>
      <c r="B30" s="27"/>
    </row>
    <row r="31" spans="1:5" x14ac:dyDescent="0.3">
      <c r="A31" s="27"/>
      <c r="B31" s="27"/>
    </row>
    <row r="32" spans="1:5"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sheetData>
  <sheetProtection sheet="1" objects="1" scenarios="1"/>
  <mergeCells count="2">
    <mergeCell ref="B4:E4"/>
    <mergeCell ref="A7:E7"/>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2">
    <tabColor theme="9" tint="0.59996337778862885"/>
  </sheetPr>
  <dimension ref="A1:E36"/>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30"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VJÜ</v>
      </c>
      <c r="C5"/>
      <c r="D5"/>
      <c r="E5"/>
    </row>
    <row r="6" spans="1:5" s="1" customFormat="1" ht="20.149999999999999" customHeight="1" x14ac:dyDescent="0.3"/>
    <row r="7" spans="1:5" ht="16.5" x14ac:dyDescent="0.3">
      <c r="A7" s="648" t="s">
        <v>4365</v>
      </c>
      <c r="B7" s="648"/>
      <c r="C7" s="648"/>
      <c r="D7" s="648"/>
      <c r="E7" s="648"/>
    </row>
    <row r="8" spans="1:5" ht="16.5" x14ac:dyDescent="0.35">
      <c r="A8" s="117" t="s">
        <v>4366</v>
      </c>
      <c r="B8" s="43"/>
      <c r="C8" s="42"/>
      <c r="D8" s="42"/>
      <c r="E8" s="42"/>
    </row>
    <row r="9" spans="1:5" s="1" customFormat="1" ht="20.149999999999999" customHeight="1" x14ac:dyDescent="0.3">
      <c r="A9" s="117" t="str">
        <f>"Ist-Daten nach dem Entgeltkatalog des Kalenderjahres " &amp; BJ &amp; " des Jahres " &amp; VJ</f>
        <v>Ist-Daten nach dem Entgeltkatalog des Kalenderjahres &lt;x&gt; des Jahres &lt;x-1&gt;</v>
      </c>
      <c r="B9" s="15"/>
      <c r="C9" s="15"/>
      <c r="D9" s="15"/>
    </row>
    <row r="11" spans="1:5" ht="81" customHeight="1" x14ac:dyDescent="0.3">
      <c r="A11" s="202" t="s">
        <v>68</v>
      </c>
      <c r="B11" s="200" t="s">
        <v>145</v>
      </c>
      <c r="C11" s="202" t="s">
        <v>65</v>
      </c>
      <c r="D11" s="200"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IF(A16="","",calcET(BJ,A16))</f>
        <v/>
      </c>
      <c r="D16" s="527" t="str">
        <f>IF(ISNUMBER(C16),(B16*C16),"")</f>
        <v/>
      </c>
      <c r="E16" s="48"/>
    </row>
    <row r="17" spans="1:5" ht="24.9" customHeight="1" x14ac:dyDescent="0.3">
      <c r="A17" s="290"/>
      <c r="B17" s="290"/>
      <c r="C17" s="291"/>
      <c r="D17" s="291"/>
      <c r="E17" s="48"/>
    </row>
    <row r="18" spans="1:5" x14ac:dyDescent="0.3">
      <c r="A18" s="27"/>
      <c r="B18" s="27"/>
    </row>
    <row r="19" spans="1:5" x14ac:dyDescent="0.3">
      <c r="A19" s="27"/>
      <c r="B19" s="27"/>
    </row>
    <row r="20" spans="1:5" x14ac:dyDescent="0.3">
      <c r="A20" s="27"/>
      <c r="B20" s="27"/>
    </row>
    <row r="21" spans="1:5" x14ac:dyDescent="0.3">
      <c r="A21" s="27"/>
      <c r="B21" s="27"/>
    </row>
    <row r="22" spans="1:5" x14ac:dyDescent="0.3">
      <c r="A22" s="27"/>
      <c r="B22" s="27"/>
    </row>
    <row r="23" spans="1:5" x14ac:dyDescent="0.3">
      <c r="A23" s="27"/>
      <c r="B23" s="27"/>
    </row>
    <row r="24" spans="1:5" x14ac:dyDescent="0.3">
      <c r="A24" s="27"/>
      <c r="B24" s="27"/>
    </row>
    <row r="25" spans="1:5" x14ac:dyDescent="0.3">
      <c r="A25" s="27"/>
      <c r="B25" s="27"/>
    </row>
    <row r="26" spans="1:5" x14ac:dyDescent="0.3">
      <c r="A26" s="27"/>
      <c r="B26" s="27"/>
    </row>
    <row r="27" spans="1:5" x14ac:dyDescent="0.3">
      <c r="A27" s="27"/>
      <c r="B27" s="27"/>
    </row>
    <row r="28" spans="1:5" x14ac:dyDescent="0.3">
      <c r="A28" s="27"/>
      <c r="B28" s="27"/>
    </row>
    <row r="29" spans="1:5" x14ac:dyDescent="0.3">
      <c r="A29" s="27"/>
      <c r="B29" s="27"/>
    </row>
    <row r="30" spans="1:5" x14ac:dyDescent="0.3">
      <c r="A30" s="27"/>
      <c r="B30" s="27"/>
    </row>
    <row r="31" spans="1:5" x14ac:dyDescent="0.3">
      <c r="A31" s="27"/>
      <c r="B31" s="27"/>
    </row>
    <row r="32" spans="1:5"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sheetData>
  <sheetProtection sheet="1" objects="1" scenarios="1"/>
  <mergeCells count="2">
    <mergeCell ref="B4:E4"/>
    <mergeCell ref="A7:E7"/>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3">
    <tabColor theme="6" tint="0.59996337778862885"/>
  </sheetPr>
  <dimension ref="A1:E27"/>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70" customWidth="1"/>
    <col min="2" max="2" width="14.58203125" style="70" customWidth="1"/>
    <col min="3" max="4" width="13.08203125" style="70" customWidth="1"/>
    <col min="5" max="5" width="30.332031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F</v>
      </c>
      <c r="C5"/>
      <c r="D5"/>
      <c r="E5"/>
    </row>
    <row r="6" spans="1:5" s="1" customFormat="1" ht="20.149999999999999" customHeight="1" x14ac:dyDescent="0.3"/>
    <row r="7" spans="1:5" ht="16.5" x14ac:dyDescent="0.3">
      <c r="A7" s="648" t="s">
        <v>4365</v>
      </c>
      <c r="B7" s="648"/>
      <c r="C7" s="648"/>
      <c r="D7" s="648"/>
      <c r="E7" s="648"/>
    </row>
    <row r="8" spans="1:5" ht="16.5" x14ac:dyDescent="0.35">
      <c r="A8" s="117" t="s">
        <v>4366</v>
      </c>
      <c r="B8" s="43"/>
      <c r="C8" s="42"/>
      <c r="D8" s="42"/>
      <c r="E8" s="42"/>
    </row>
    <row r="9" spans="1:5" s="1" customFormat="1" ht="20.149999999999999" customHeight="1" x14ac:dyDescent="0.3">
      <c r="A9" s="117" t="str">
        <f>"Forderung für den Vereinbarungszeitraum " &amp; BJ</f>
        <v>Forderung für den Vereinbarungszeitraum &lt;x&gt;</v>
      </c>
      <c r="B9" s="15"/>
      <c r="C9" s="15"/>
      <c r="D9" s="15"/>
    </row>
    <row r="11" spans="1:5" ht="81" customHeight="1" x14ac:dyDescent="0.3">
      <c r="A11" s="202" t="s">
        <v>68</v>
      </c>
      <c r="B11" s="200" t="s">
        <v>145</v>
      </c>
      <c r="C11" s="202" t="s">
        <v>65</v>
      </c>
      <c r="D11" s="200"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IF(A16="","",calcET(BJ,A16))</f>
        <v/>
      </c>
      <c r="D16" s="527" t="str">
        <f>IF(ISNUMBER(C16),(B16*C16),"")</f>
        <v/>
      </c>
      <c r="E16" s="48"/>
    </row>
    <row r="17" spans="1:5" ht="24.9" customHeight="1" x14ac:dyDescent="0.3">
      <c r="A17" s="290"/>
      <c r="B17" s="290"/>
      <c r="C17" s="291"/>
      <c r="D17" s="291"/>
      <c r="E17" s="48"/>
    </row>
    <row r="18" spans="1:5" x14ac:dyDescent="0.3">
      <c r="A18" s="27"/>
      <c r="B18" s="27"/>
    </row>
    <row r="19" spans="1:5" x14ac:dyDescent="0.3">
      <c r="A19" s="27"/>
      <c r="B19" s="27"/>
    </row>
    <row r="20" spans="1:5" x14ac:dyDescent="0.3">
      <c r="A20" s="27"/>
      <c r="B20" s="27"/>
    </row>
    <row r="21" spans="1:5" x14ac:dyDescent="0.3">
      <c r="A21" s="27"/>
      <c r="B21" s="27"/>
    </row>
    <row r="22" spans="1:5" x14ac:dyDescent="0.3">
      <c r="A22" s="27"/>
      <c r="B22" s="27"/>
    </row>
    <row r="23" spans="1:5" x14ac:dyDescent="0.3">
      <c r="A23" s="27"/>
      <c r="B23" s="27"/>
    </row>
    <row r="24" spans="1:5" x14ac:dyDescent="0.3">
      <c r="A24" s="27"/>
      <c r="B24" s="27"/>
    </row>
    <row r="25" spans="1:5" x14ac:dyDescent="0.3">
      <c r="A25" s="27"/>
      <c r="B25" s="27"/>
    </row>
    <row r="26" spans="1:5" x14ac:dyDescent="0.3">
      <c r="A26" s="27"/>
      <c r="B26" s="27"/>
    </row>
    <row r="27" spans="1:5" x14ac:dyDescent="0.3">
      <c r="A27" s="27"/>
      <c r="B27" s="27"/>
    </row>
  </sheetData>
  <sheetProtection sheet="1" objects="1" scenarios="1"/>
  <mergeCells count="2">
    <mergeCell ref="B4:E4"/>
    <mergeCell ref="A7:E7"/>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tabColor theme="8" tint="0.59996337778862885"/>
  </sheetPr>
  <dimension ref="A1:E38"/>
  <sheetViews>
    <sheetView topLeftCell="A12" zoomScaleNormal="100" zoomScaleSheetLayoutView="100" zoomScalePageLayoutView="70" workbookViewId="0">
      <selection activeCell="A16" sqref="A16"/>
    </sheetView>
  </sheetViews>
  <sheetFormatPr baseColWidth="10" defaultColWidth="10" defaultRowHeight="14" x14ac:dyDescent="0.3"/>
  <cols>
    <col min="1" max="1" width="21.9140625" style="31" customWidth="1"/>
    <col min="2" max="2" width="14.58203125" style="31" customWidth="1"/>
    <col min="3" max="4" width="13.08203125" style="31" customWidth="1"/>
    <col min="5" max="5" width="29.83203125" style="31" customWidth="1"/>
    <col min="6" max="16384" width="10" style="31"/>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40"/>
      <c r="D4" s="640"/>
      <c r="E4" s="640"/>
    </row>
    <row r="5" spans="1:5" s="1" customFormat="1" ht="20.149999999999999" customHeight="1" x14ac:dyDescent="0.3">
      <c r="A5" s="183" t="s">
        <v>189</v>
      </c>
      <c r="B5" s="275" t="str">
        <f ca="1">RIGHT(CELL("dateiname",A1),LEN(CELL("dateiname",A1))-FIND("]",CELL("dateiname",A1)))</f>
        <v>E1.2 V</v>
      </c>
      <c r="C5"/>
      <c r="D5"/>
      <c r="E5"/>
    </row>
    <row r="6" spans="1:5" s="1" customFormat="1" ht="20.149999999999999" customHeight="1" x14ac:dyDescent="0.3"/>
    <row r="7" spans="1:5" s="70" customFormat="1" ht="16.5" x14ac:dyDescent="0.3">
      <c r="A7" s="648" t="s">
        <v>4365</v>
      </c>
      <c r="B7" s="648"/>
      <c r="C7" s="648"/>
      <c r="D7" s="648"/>
      <c r="E7" s="648"/>
    </row>
    <row r="8" spans="1:5" s="70" customFormat="1" ht="16.5" x14ac:dyDescent="0.35">
      <c r="A8" s="117" t="s">
        <v>4366</v>
      </c>
      <c r="B8" s="43"/>
      <c r="C8" s="42"/>
      <c r="D8" s="42"/>
      <c r="E8" s="42"/>
    </row>
    <row r="9" spans="1:5" s="1" customFormat="1" ht="20.149999999999999" customHeight="1" x14ac:dyDescent="0.3">
      <c r="A9" s="117" t="str">
        <f>"Vereinbarung für den Vereinbarungszeitraum " &amp; BJ</f>
        <v>Vereinbarung für den Vereinbarungszeitraum &lt;x&gt;</v>
      </c>
      <c r="B9" s="15"/>
      <c r="C9" s="15"/>
      <c r="D9" s="15"/>
    </row>
    <row r="11" spans="1:5" ht="81" customHeight="1" x14ac:dyDescent="0.3">
      <c r="A11" s="155" t="s">
        <v>68</v>
      </c>
      <c r="B11" s="153" t="s">
        <v>145</v>
      </c>
      <c r="C11" s="155" t="s">
        <v>65</v>
      </c>
      <c r="D11" s="179" t="s">
        <v>174</v>
      </c>
      <c r="E11" s="154"/>
    </row>
    <row r="12" spans="1:5" x14ac:dyDescent="0.3">
      <c r="A12" s="45">
        <v>1</v>
      </c>
      <c r="B12" s="44">
        <v>2</v>
      </c>
      <c r="C12" s="45">
        <v>3</v>
      </c>
      <c r="D12" s="44">
        <v>4</v>
      </c>
      <c r="E12" s="48"/>
    </row>
    <row r="13" spans="1:5" s="1" customFormat="1" ht="20.149999999999999" customHeight="1" x14ac:dyDescent="0.3">
      <c r="A13" s="120" t="s">
        <v>67</v>
      </c>
      <c r="B13" s="504"/>
      <c r="C13" s="504"/>
    </row>
    <row r="14" spans="1:5" s="70" customFormat="1" ht="24.9" customHeight="1" x14ac:dyDescent="0.3">
      <c r="A14" s="175" t="s">
        <v>172</v>
      </c>
      <c r="B14" s="279">
        <f>SUM(B16:B16)</f>
        <v>0</v>
      </c>
      <c r="C14" s="175" t="s">
        <v>172</v>
      </c>
      <c r="D14" s="532">
        <f>SUM(D16:D16)</f>
        <v>0</v>
      </c>
      <c r="E14" s="41"/>
    </row>
    <row r="15" spans="1:5" s="1" customFormat="1" ht="20.149999999999999" customHeight="1" x14ac:dyDescent="0.3">
      <c r="A15" s="287" t="s">
        <v>115</v>
      </c>
      <c r="B15" s="288"/>
      <c r="C15" s="288"/>
      <c r="D15" s="289"/>
    </row>
    <row r="16" spans="1:5" ht="24.9" customHeight="1" x14ac:dyDescent="0.3">
      <c r="A16" s="528"/>
      <c r="B16" s="252"/>
      <c r="C16" s="579" t="str">
        <f>IF(A16="","",calcET(BJ,A16))</f>
        <v/>
      </c>
      <c r="D16" s="527" t="str">
        <f>IF(ISNUMBER(C16),(B16*C16),"")</f>
        <v/>
      </c>
      <c r="E16" s="48"/>
    </row>
    <row r="17" spans="1:4" x14ac:dyDescent="0.3">
      <c r="A17" s="578"/>
      <c r="B17" s="290"/>
      <c r="C17" s="291"/>
      <c r="D17" s="291"/>
    </row>
    <row r="18" spans="1:4" x14ac:dyDescent="0.3">
      <c r="A18" s="27"/>
      <c r="B18" s="27"/>
    </row>
    <row r="19" spans="1:4" x14ac:dyDescent="0.3">
      <c r="A19" s="27"/>
      <c r="B19" s="27"/>
    </row>
    <row r="20" spans="1:4" x14ac:dyDescent="0.3">
      <c r="A20" s="27"/>
      <c r="B20" s="27"/>
    </row>
    <row r="21" spans="1:4" x14ac:dyDescent="0.3">
      <c r="A21" s="27"/>
      <c r="B21" s="27"/>
    </row>
    <row r="22" spans="1:4" x14ac:dyDescent="0.3">
      <c r="A22" s="27"/>
      <c r="B22" s="27"/>
    </row>
    <row r="23" spans="1:4" x14ac:dyDescent="0.3">
      <c r="A23" s="27"/>
      <c r="B23" s="27"/>
    </row>
    <row r="24" spans="1:4" x14ac:dyDescent="0.3">
      <c r="A24" s="27"/>
      <c r="B24" s="27"/>
    </row>
    <row r="25" spans="1:4" x14ac:dyDescent="0.3">
      <c r="A25" s="27"/>
      <c r="B25" s="27"/>
    </row>
    <row r="26" spans="1:4" x14ac:dyDescent="0.3">
      <c r="A26" s="27"/>
      <c r="B26" s="27"/>
    </row>
    <row r="27" spans="1:4" x14ac:dyDescent="0.3">
      <c r="A27" s="27"/>
      <c r="B27" s="27"/>
    </row>
    <row r="28" spans="1:4" x14ac:dyDescent="0.3">
      <c r="A28" s="27"/>
      <c r="B28" s="27"/>
    </row>
    <row r="29" spans="1:4" x14ac:dyDescent="0.3">
      <c r="A29" s="27"/>
      <c r="B29" s="27"/>
    </row>
    <row r="30" spans="1:4" x14ac:dyDescent="0.3">
      <c r="A30" s="27"/>
      <c r="B30" s="27"/>
    </row>
    <row r="31" spans="1:4" x14ac:dyDescent="0.3">
      <c r="A31" s="27"/>
      <c r="B31" s="27"/>
    </row>
    <row r="32" spans="1:4" x14ac:dyDescent="0.3">
      <c r="A32" s="27"/>
      <c r="B32" s="27"/>
    </row>
    <row r="33" spans="1:2" x14ac:dyDescent="0.3">
      <c r="A33" s="27"/>
      <c r="B33" s="27"/>
    </row>
    <row r="34" spans="1:2" x14ac:dyDescent="0.3">
      <c r="A34" s="27"/>
      <c r="B34" s="27"/>
    </row>
    <row r="35" spans="1:2" x14ac:dyDescent="0.3">
      <c r="A35" s="27"/>
      <c r="B35" s="27"/>
    </row>
    <row r="36" spans="1:2" x14ac:dyDescent="0.3">
      <c r="A36" s="27"/>
      <c r="B36" s="27"/>
    </row>
    <row r="37" spans="1:2" x14ac:dyDescent="0.3">
      <c r="A37" s="27"/>
      <c r="B37" s="27"/>
    </row>
    <row r="38" spans="1:2" x14ac:dyDescent="0.3">
      <c r="A38" s="27"/>
      <c r="B38" s="27"/>
    </row>
  </sheetData>
  <sheetProtection sheet="1" objects="1" scenarios="1"/>
  <mergeCells count="2">
    <mergeCell ref="B4:E4"/>
    <mergeCell ref="A7:E7"/>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6">
    <tabColor theme="9" tint="0.59996337778862885"/>
  </sheetPr>
  <dimension ref="A1:D19"/>
  <sheetViews>
    <sheetView topLeftCell="A11" zoomScaleNormal="100" zoomScalePageLayoutView="70" workbookViewId="0">
      <selection activeCell="A15" sqref="A15"/>
    </sheetView>
  </sheetViews>
  <sheetFormatPr baseColWidth="10" defaultColWidth="10" defaultRowHeight="14" x14ac:dyDescent="0.3"/>
  <cols>
    <col min="1" max="1" width="22.58203125" style="70" customWidth="1"/>
    <col min="2" max="4" width="25.58203125" style="70" customWidth="1"/>
    <col min="5" max="16384" width="10" style="70"/>
  </cols>
  <sheetData>
    <row r="1" spans="1:4" s="1" customFormat="1" ht="9.9" customHeight="1" x14ac:dyDescent="0.3">
      <c r="A1" s="1" t="s">
        <v>190</v>
      </c>
    </row>
    <row r="2" spans="1:4" s="1" customFormat="1" ht="20.149999999999999" customHeight="1" x14ac:dyDescent="0.3">
      <c r="A2" s="183" t="s">
        <v>105</v>
      </c>
      <c r="B2" s="275" t="str">
        <f>IF(ISBLANK('A1'!B2),"",'A1'!B2)</f>
        <v/>
      </c>
      <c r="C2" s="208"/>
      <c r="D2" s="208"/>
    </row>
    <row r="3" spans="1:4" s="1" customFormat="1" ht="20.149999999999999" customHeight="1" x14ac:dyDescent="0.3">
      <c r="A3" s="183" t="s">
        <v>13</v>
      </c>
      <c r="B3" s="275" t="str">
        <f>IF(ISBLANK('A1'!B3),"",TEXT('A1'!B3,"t.M.jjjj"))</f>
        <v/>
      </c>
      <c r="C3" s="208"/>
      <c r="D3" s="208"/>
    </row>
    <row r="4" spans="1:4" s="1" customFormat="1" ht="20.149999999999999" customHeight="1" x14ac:dyDescent="0.3">
      <c r="A4" s="183" t="s">
        <v>0</v>
      </c>
      <c r="B4" s="639" t="str">
        <f>IF(ISBLANK('A1'!B4),"",'A1'!B4)</f>
        <v/>
      </c>
      <c r="C4" s="640"/>
      <c r="D4" s="640"/>
    </row>
    <row r="5" spans="1:4" s="1" customFormat="1" ht="20.149999999999999" customHeight="1" x14ac:dyDescent="0.3">
      <c r="A5" s="183" t="s">
        <v>189</v>
      </c>
      <c r="B5" s="275" t="str">
        <f ca="1">RIGHT(CELL("dateiname",A1),LEN(CELL("dateiname",A1))-FIND("]",CELL("dateiname",A1)))</f>
        <v>E2 VVJ</v>
      </c>
      <c r="C5"/>
      <c r="D5"/>
    </row>
    <row r="6" spans="1:4" s="1" customFormat="1" ht="20.149999999999999" customHeight="1" x14ac:dyDescent="0.3"/>
    <row r="7" spans="1:4" ht="16.5" x14ac:dyDescent="0.35">
      <c r="A7" s="58" t="s">
        <v>4367</v>
      </c>
    </row>
    <row r="8" spans="1:4" s="1" customFormat="1" ht="20.149999999999999" customHeight="1" x14ac:dyDescent="0.3">
      <c r="A8" s="117" t="str">
        <f>"Ist-Daten nach dem Entgeltkatalog des Kalenderjahres " &amp; VVJ &amp; " des Jahres " &amp; VVJ</f>
        <v>Ist-Daten nach dem Entgeltkatalog des Kalenderjahres &lt;x-2&gt; des Jahres &lt;x-2&gt;</v>
      </c>
      <c r="B8" s="2"/>
      <c r="C8" s="2"/>
    </row>
    <row r="10" spans="1:4" s="50" customFormat="1" ht="60" customHeight="1" x14ac:dyDescent="0.3">
      <c r="A10" s="149" t="s">
        <v>4368</v>
      </c>
      <c r="B10" s="149" t="s">
        <v>116</v>
      </c>
      <c r="C10" s="149" t="s">
        <v>117</v>
      </c>
      <c r="D10" s="203" t="s">
        <v>69</v>
      </c>
    </row>
    <row r="11" spans="1:4" x14ac:dyDescent="0.3">
      <c r="A11" s="44">
        <v>1</v>
      </c>
      <c r="B11" s="44">
        <v>2</v>
      </c>
      <c r="C11" s="44">
        <v>3</v>
      </c>
      <c r="D11" s="44">
        <v>4</v>
      </c>
    </row>
    <row r="12" spans="1:4" s="1" customFormat="1" ht="20.149999999999999" customHeight="1" x14ac:dyDescent="0.3">
      <c r="A12" s="120" t="s">
        <v>67</v>
      </c>
      <c r="B12" s="2"/>
      <c r="C12" s="2"/>
    </row>
    <row r="13" spans="1:4" ht="30" customHeight="1" x14ac:dyDescent="0.3">
      <c r="A13" s="175" t="s">
        <v>172</v>
      </c>
      <c r="B13" s="280">
        <f>SUM(B15:B15)</f>
        <v>0</v>
      </c>
      <c r="C13" s="175" t="s">
        <v>172</v>
      </c>
      <c r="D13" s="586">
        <f>SUM(D15:D15)</f>
        <v>0</v>
      </c>
    </row>
    <row r="14" spans="1:4" s="1" customFormat="1" ht="20.149999999999999" customHeight="1" x14ac:dyDescent="0.3">
      <c r="A14" s="287" t="s">
        <v>115</v>
      </c>
      <c r="B14" s="288"/>
      <c r="C14" s="288"/>
      <c r="D14" s="289"/>
    </row>
    <row r="15" spans="1:4" s="46" customFormat="1" ht="30" customHeight="1" x14ac:dyDescent="0.3">
      <c r="A15" s="292"/>
      <c r="B15" s="252"/>
      <c r="C15" s="587" t="str">
        <f>IF(A15&lt;&gt;"",calcZE(VVJ,A15),"")</f>
        <v/>
      </c>
      <c r="D15" s="588" t="str">
        <f>IF(ISNUMBER(B15),B15*C15,"")</f>
        <v/>
      </c>
    </row>
    <row r="16" spans="1:4" x14ac:dyDescent="0.3">
      <c r="A16" s="291"/>
      <c r="B16" s="291"/>
      <c r="C16" s="291"/>
      <c r="D16" s="291"/>
    </row>
    <row r="17" spans="1:4" x14ac:dyDescent="0.3">
      <c r="A17" s="37"/>
    </row>
    <row r="18" spans="1:4" x14ac:dyDescent="0.3">
      <c r="A18" s="27"/>
    </row>
    <row r="19" spans="1:4" ht="12.75" customHeight="1" x14ac:dyDescent="0.3">
      <c r="A19" s="649"/>
      <c r="B19" s="649"/>
      <c r="C19" s="649"/>
      <c r="D19" s="649"/>
    </row>
  </sheetData>
  <sheetProtection sheet="1" objects="1" scenarios="1"/>
  <mergeCells count="2">
    <mergeCell ref="B4:D4"/>
    <mergeCell ref="A19:D19"/>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9">
    <tabColor theme="9" tint="0.59996337778862885"/>
  </sheetPr>
  <dimension ref="A1:D25"/>
  <sheetViews>
    <sheetView topLeftCell="A11" zoomScaleNormal="100" zoomScalePageLayoutView="70" workbookViewId="0">
      <selection activeCell="A15" sqref="A15"/>
    </sheetView>
  </sheetViews>
  <sheetFormatPr baseColWidth="10" defaultColWidth="10" defaultRowHeight="14" x14ac:dyDescent="0.3"/>
  <cols>
    <col min="1" max="1" width="22.1640625" style="70" customWidth="1"/>
    <col min="2" max="4" width="25.58203125" style="70" customWidth="1"/>
    <col min="5" max="16384" width="10" style="70"/>
  </cols>
  <sheetData>
    <row r="1" spans="1:4" s="1" customFormat="1" ht="9.9" customHeight="1" x14ac:dyDescent="0.3">
      <c r="A1" s="1" t="s">
        <v>190</v>
      </c>
    </row>
    <row r="2" spans="1:4" s="1" customFormat="1" ht="20.149999999999999" customHeight="1" x14ac:dyDescent="0.3">
      <c r="A2" s="183" t="s">
        <v>105</v>
      </c>
      <c r="B2" s="275" t="str">
        <f>IF(ISBLANK('A1'!B2),"",'A1'!B2)</f>
        <v/>
      </c>
      <c r="C2" s="208"/>
      <c r="D2" s="208"/>
    </row>
    <row r="3" spans="1:4" s="1" customFormat="1" ht="20.149999999999999" customHeight="1" x14ac:dyDescent="0.3">
      <c r="A3" s="183" t="s">
        <v>13</v>
      </c>
      <c r="B3" s="275" t="str">
        <f>IF(ISBLANK('A1'!B3),"",TEXT('A1'!B3,"t.M.jjjj"))</f>
        <v/>
      </c>
      <c r="C3" s="208"/>
      <c r="D3" s="208"/>
    </row>
    <row r="4" spans="1:4" s="1" customFormat="1" ht="20.149999999999999" customHeight="1" x14ac:dyDescent="0.3">
      <c r="A4" s="183" t="s">
        <v>0</v>
      </c>
      <c r="B4" s="639" t="str">
        <f>IF(ISBLANK('A1'!B4),"",'A1'!B4)</f>
        <v/>
      </c>
      <c r="C4" s="640"/>
      <c r="D4" s="640"/>
    </row>
    <row r="5" spans="1:4" s="1" customFormat="1" ht="20.149999999999999" customHeight="1" x14ac:dyDescent="0.3">
      <c r="A5" s="183" t="s">
        <v>189</v>
      </c>
      <c r="B5" s="275" t="str">
        <f ca="1">RIGHT(CELL("dateiname",A1),LEN(CELL("dateiname",A1))-FIND("]",CELL("dateiname",A1)))</f>
        <v>E2 VJ</v>
      </c>
      <c r="C5"/>
      <c r="D5"/>
    </row>
    <row r="6" spans="1:4" s="1" customFormat="1" ht="20.149999999999999" customHeight="1" x14ac:dyDescent="0.3"/>
    <row r="7" spans="1:4" ht="16.5" x14ac:dyDescent="0.35">
      <c r="A7" s="58" t="s">
        <v>4367</v>
      </c>
    </row>
    <row r="8" spans="1:4" s="1" customFormat="1" ht="20.149999999999999" customHeight="1" x14ac:dyDescent="0.3">
      <c r="A8" s="117" t="str">
        <f>"Ist-Daten nach dem Entgeltkatalog des Kalenderjahres " &amp; VJ &amp; " des Jahres " &amp; VJ</f>
        <v>Ist-Daten nach dem Entgeltkatalog des Kalenderjahres &lt;x-1&gt; des Jahres &lt;x-1&gt;</v>
      </c>
      <c r="B8" s="2"/>
      <c r="C8" s="2"/>
    </row>
    <row r="10" spans="1:4" s="50" customFormat="1" ht="60" customHeight="1" x14ac:dyDescent="0.3">
      <c r="A10" s="149" t="s">
        <v>4368</v>
      </c>
      <c r="B10" s="149" t="s">
        <v>116</v>
      </c>
      <c r="C10" s="149" t="s">
        <v>117</v>
      </c>
      <c r="D10" s="203" t="s">
        <v>69</v>
      </c>
    </row>
    <row r="11" spans="1:4" x14ac:dyDescent="0.3">
      <c r="A11" s="44">
        <v>1</v>
      </c>
      <c r="B11" s="44">
        <v>2</v>
      </c>
      <c r="C11" s="44">
        <v>3</v>
      </c>
      <c r="D11" s="44">
        <v>4</v>
      </c>
    </row>
    <row r="12" spans="1:4" s="1" customFormat="1" ht="20.149999999999999" customHeight="1" x14ac:dyDescent="0.3">
      <c r="A12" s="120" t="s">
        <v>67</v>
      </c>
      <c r="B12" s="531"/>
      <c r="C12" s="531"/>
    </row>
    <row r="13" spans="1:4" ht="30" customHeight="1" x14ac:dyDescent="0.3">
      <c r="A13" s="175" t="s">
        <v>172</v>
      </c>
      <c r="B13" s="280">
        <f>SUM(B15:B15)</f>
        <v>0</v>
      </c>
      <c r="C13" s="175" t="s">
        <v>172</v>
      </c>
      <c r="D13" s="586">
        <f>SUM(D15:D15)</f>
        <v>0</v>
      </c>
    </row>
    <row r="14" spans="1:4" s="1" customFormat="1" ht="20.149999999999999" customHeight="1" x14ac:dyDescent="0.3">
      <c r="A14" s="287" t="s">
        <v>115</v>
      </c>
      <c r="B14" s="288"/>
      <c r="C14" s="288"/>
      <c r="D14" s="289"/>
    </row>
    <row r="15" spans="1:4" s="46" customFormat="1" ht="30" customHeight="1" x14ac:dyDescent="0.3">
      <c r="A15" s="292"/>
      <c r="B15" s="252"/>
      <c r="C15" s="598" t="str">
        <f>IF(A15&lt;&gt;"",calcZE(VJ,A15),"")</f>
        <v/>
      </c>
      <c r="D15" s="588" t="str">
        <f>IF(ISNUMBER(B15),B15*C15,"")</f>
        <v/>
      </c>
    </row>
    <row r="16" spans="1:4" s="46" customFormat="1" ht="30" customHeight="1" x14ac:dyDescent="0.3">
      <c r="A16" s="291"/>
      <c r="B16" s="291"/>
      <c r="C16" s="291"/>
      <c r="D16" s="291"/>
    </row>
    <row r="17" spans="1:4" s="46" customFormat="1" ht="30" customHeight="1" x14ac:dyDescent="0.3">
      <c r="A17" s="37"/>
      <c r="B17" s="70"/>
      <c r="C17" s="70"/>
      <c r="D17" s="70"/>
    </row>
    <row r="18" spans="1:4" s="46" customFormat="1" ht="30" customHeight="1" x14ac:dyDescent="0.3">
      <c r="A18" s="27"/>
      <c r="B18" s="70"/>
      <c r="C18" s="70"/>
      <c r="D18" s="70"/>
    </row>
    <row r="19" spans="1:4" ht="30" customHeight="1" x14ac:dyDescent="0.3">
      <c r="A19" s="649"/>
      <c r="B19" s="649"/>
      <c r="C19" s="649"/>
      <c r="D19" s="649"/>
    </row>
    <row r="20" spans="1:4" ht="30" customHeight="1" x14ac:dyDescent="0.3"/>
    <row r="21" spans="1:4" ht="30" customHeight="1" x14ac:dyDescent="0.3"/>
    <row r="25" spans="1:4" ht="12.75" customHeight="1" x14ac:dyDescent="0.3"/>
  </sheetData>
  <sheetProtection sheet="1" objects="1" scenarios="1"/>
  <mergeCells count="2">
    <mergeCell ref="B4:D4"/>
    <mergeCell ref="A19:D19"/>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1">
    <tabColor theme="6" tint="0.59996337778862885"/>
  </sheetPr>
  <dimension ref="A1:D25"/>
  <sheetViews>
    <sheetView topLeftCell="A11" zoomScaleNormal="100" zoomScalePageLayoutView="70" workbookViewId="0">
      <selection activeCell="A15" sqref="A15"/>
    </sheetView>
  </sheetViews>
  <sheetFormatPr baseColWidth="10" defaultColWidth="10" defaultRowHeight="14" x14ac:dyDescent="0.3"/>
  <cols>
    <col min="1" max="1" width="22.58203125" style="70" customWidth="1"/>
    <col min="2" max="4" width="25.58203125" style="70" customWidth="1"/>
    <col min="5" max="16384" width="10" style="70"/>
  </cols>
  <sheetData>
    <row r="1" spans="1:4" s="1" customFormat="1" ht="9.9" customHeight="1" x14ac:dyDescent="0.3">
      <c r="A1" s="1" t="s">
        <v>190</v>
      </c>
    </row>
    <row r="2" spans="1:4" s="1" customFormat="1" ht="20.149999999999999" customHeight="1" x14ac:dyDescent="0.3">
      <c r="A2" s="183" t="s">
        <v>105</v>
      </c>
      <c r="B2" s="275" t="str">
        <f>IF(ISBLANK('A1'!B2),"",'A1'!B2)</f>
        <v/>
      </c>
      <c r="C2" s="208"/>
      <c r="D2" s="208"/>
    </row>
    <row r="3" spans="1:4" s="1" customFormat="1" ht="20.149999999999999" customHeight="1" x14ac:dyDescent="0.3">
      <c r="A3" s="183" t="s">
        <v>13</v>
      </c>
      <c r="B3" s="275" t="str">
        <f>IF(ISBLANK('A1'!B3),"",TEXT('A1'!B3,"t.M.jjjj"))</f>
        <v/>
      </c>
      <c r="C3" s="208"/>
      <c r="D3" s="208"/>
    </row>
    <row r="4" spans="1:4" s="1" customFormat="1" ht="20.149999999999999" customHeight="1" x14ac:dyDescent="0.3">
      <c r="A4" s="183" t="s">
        <v>0</v>
      </c>
      <c r="B4" s="639" t="str">
        <f>IF(ISBLANK('A1'!B4),"",'A1'!B4)</f>
        <v/>
      </c>
      <c r="C4" s="640"/>
      <c r="D4" s="640"/>
    </row>
    <row r="5" spans="1:4" s="1" customFormat="1" ht="20.149999999999999" customHeight="1" x14ac:dyDescent="0.3">
      <c r="A5" s="183" t="s">
        <v>189</v>
      </c>
      <c r="B5" s="275" t="str">
        <f ca="1">RIGHT(CELL("dateiname",A1),LEN(CELL("dateiname",A1))-FIND("]",CELL("dateiname",A1)))</f>
        <v>E2 F</v>
      </c>
      <c r="C5"/>
      <c r="D5"/>
    </row>
    <row r="6" spans="1:4" s="1" customFormat="1" ht="20.149999999999999" customHeight="1" x14ac:dyDescent="0.3"/>
    <row r="7" spans="1:4" ht="16.5" x14ac:dyDescent="0.35">
      <c r="A7" s="58" t="s">
        <v>4367</v>
      </c>
    </row>
    <row r="8" spans="1:4" s="1" customFormat="1" ht="20.149999999999999" customHeight="1" x14ac:dyDescent="0.3">
      <c r="A8" s="117" t="str">
        <f>"Forderung für den Vereinbarungszeitraum " &amp; BJ</f>
        <v>Forderung für den Vereinbarungszeitraum &lt;x&gt;</v>
      </c>
      <c r="B8" s="2"/>
      <c r="C8" s="2"/>
    </row>
    <row r="10" spans="1:4" s="50" customFormat="1" ht="60" customHeight="1" x14ac:dyDescent="0.3">
      <c r="A10" s="149" t="s">
        <v>4368</v>
      </c>
      <c r="B10" s="149" t="s">
        <v>116</v>
      </c>
      <c r="C10" s="149" t="s">
        <v>117</v>
      </c>
      <c r="D10" s="203" t="s">
        <v>69</v>
      </c>
    </row>
    <row r="11" spans="1:4" x14ac:dyDescent="0.3">
      <c r="A11" s="44">
        <v>1</v>
      </c>
      <c r="B11" s="44">
        <v>2</v>
      </c>
      <c r="C11" s="44">
        <v>3</v>
      </c>
      <c r="D11" s="44">
        <v>4</v>
      </c>
    </row>
    <row r="12" spans="1:4" s="1" customFormat="1" ht="20.149999999999999" customHeight="1" x14ac:dyDescent="0.3">
      <c r="A12" s="120" t="s">
        <v>67</v>
      </c>
      <c r="B12" s="531"/>
      <c r="C12" s="531"/>
    </row>
    <row r="13" spans="1:4" ht="30" customHeight="1" x14ac:dyDescent="0.3">
      <c r="A13" s="175" t="s">
        <v>172</v>
      </c>
      <c r="B13" s="280">
        <f>SUM(B15:B15)</f>
        <v>0</v>
      </c>
      <c r="C13" s="175" t="s">
        <v>172</v>
      </c>
      <c r="D13" s="586">
        <f>SUM(D15:D15)</f>
        <v>0</v>
      </c>
    </row>
    <row r="14" spans="1:4" s="1" customFormat="1" ht="20.149999999999999" customHeight="1" x14ac:dyDescent="0.3">
      <c r="A14" s="287" t="s">
        <v>115</v>
      </c>
      <c r="B14" s="288"/>
      <c r="C14" s="288"/>
      <c r="D14" s="289"/>
    </row>
    <row r="15" spans="1:4" s="46" customFormat="1" ht="30" customHeight="1" x14ac:dyDescent="0.3">
      <c r="A15" s="292"/>
      <c r="B15" s="252"/>
      <c r="C15" s="598" t="str">
        <f>IF(A15&lt;&gt;"",calcZE(BJ,A15),"")</f>
        <v/>
      </c>
      <c r="D15" s="588" t="str">
        <f>IF(ISNUMBER(B15),B15*C15,"")</f>
        <v/>
      </c>
    </row>
    <row r="16" spans="1:4" s="46" customFormat="1" ht="30" customHeight="1" x14ac:dyDescent="0.3">
      <c r="A16" s="291"/>
      <c r="B16" s="291"/>
      <c r="C16" s="291"/>
      <c r="D16" s="291"/>
    </row>
    <row r="17" spans="1:4" s="46" customFormat="1" ht="30" customHeight="1" x14ac:dyDescent="0.3">
      <c r="A17" s="37"/>
      <c r="B17" s="70"/>
      <c r="C17" s="70"/>
      <c r="D17" s="70"/>
    </row>
    <row r="18" spans="1:4" s="46" customFormat="1" ht="30" customHeight="1" x14ac:dyDescent="0.3">
      <c r="A18" s="27"/>
      <c r="B18" s="70"/>
      <c r="C18" s="70"/>
      <c r="D18" s="70"/>
    </row>
    <row r="19" spans="1:4" ht="30" customHeight="1" x14ac:dyDescent="0.3">
      <c r="A19" s="649"/>
      <c r="B19" s="649"/>
      <c r="C19" s="649"/>
      <c r="D19" s="649"/>
    </row>
    <row r="20" spans="1:4" ht="30" customHeight="1" x14ac:dyDescent="0.3"/>
    <row r="21" spans="1:4" ht="30" customHeight="1" x14ac:dyDescent="0.3"/>
    <row r="25" spans="1:4" ht="12.75" customHeight="1" x14ac:dyDescent="0.3"/>
  </sheetData>
  <sheetProtection sheet="1" objects="1" scenarios="1"/>
  <mergeCells count="2">
    <mergeCell ref="B4:D4"/>
    <mergeCell ref="A19:D19"/>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
    <tabColor theme="8" tint="0.59996337778862885"/>
  </sheetPr>
  <dimension ref="A1:D31"/>
  <sheetViews>
    <sheetView topLeftCell="A11" zoomScaleNormal="100" zoomScalePageLayoutView="70" workbookViewId="0">
      <selection activeCell="A15" sqref="A15"/>
    </sheetView>
  </sheetViews>
  <sheetFormatPr baseColWidth="10" defaultColWidth="10" defaultRowHeight="14" x14ac:dyDescent="0.3"/>
  <cols>
    <col min="1" max="1" width="22.5" style="31" customWidth="1"/>
    <col min="2" max="4" width="25.58203125" style="31" customWidth="1"/>
    <col min="5" max="16384" width="10" style="31"/>
  </cols>
  <sheetData>
    <row r="1" spans="1:4" s="1" customFormat="1" ht="9.9" customHeight="1" x14ac:dyDescent="0.3">
      <c r="A1" s="1" t="s">
        <v>190</v>
      </c>
    </row>
    <row r="2" spans="1:4" s="1" customFormat="1" ht="20.149999999999999" customHeight="1" x14ac:dyDescent="0.3">
      <c r="A2" s="183" t="s">
        <v>105</v>
      </c>
      <c r="B2" s="275" t="str">
        <f>IF(ISBLANK('A1'!B2),"",'A1'!B2)</f>
        <v/>
      </c>
      <c r="C2" s="208"/>
      <c r="D2" s="208"/>
    </row>
    <row r="3" spans="1:4" s="1" customFormat="1" ht="20.149999999999999" customHeight="1" x14ac:dyDescent="0.3">
      <c r="A3" s="183" t="s">
        <v>13</v>
      </c>
      <c r="B3" s="275" t="str">
        <f>IF(ISBLANK('A1'!B3),"",TEXT('A1'!B3,"t.M.jjjj"))</f>
        <v/>
      </c>
      <c r="C3" s="208"/>
      <c r="D3" s="208"/>
    </row>
    <row r="4" spans="1:4" s="1" customFormat="1" ht="20.149999999999999" customHeight="1" x14ac:dyDescent="0.3">
      <c r="A4" s="183" t="s">
        <v>0</v>
      </c>
      <c r="B4" s="639" t="str">
        <f>IF(ISBLANK('A1'!B4),"",'A1'!B4)</f>
        <v/>
      </c>
      <c r="C4" s="640"/>
      <c r="D4" s="640"/>
    </row>
    <row r="5" spans="1:4" s="1" customFormat="1" ht="20.149999999999999" customHeight="1" x14ac:dyDescent="0.3">
      <c r="A5" s="183" t="s">
        <v>189</v>
      </c>
      <c r="B5" s="275" t="str">
        <f ca="1">RIGHT(CELL("dateiname",A1),LEN(CELL("dateiname",A1))-FIND("]",CELL("dateiname",A1)))</f>
        <v>E2 V</v>
      </c>
      <c r="C5"/>
      <c r="D5"/>
    </row>
    <row r="6" spans="1:4" s="1" customFormat="1" ht="20.149999999999999" customHeight="1" x14ac:dyDescent="0.3"/>
    <row r="7" spans="1:4" s="70" customFormat="1" ht="16.5" x14ac:dyDescent="0.35">
      <c r="A7" s="58" t="s">
        <v>4367</v>
      </c>
    </row>
    <row r="8" spans="1:4" s="1" customFormat="1" ht="20.149999999999999" customHeight="1" x14ac:dyDescent="0.3">
      <c r="A8" s="117" t="str">
        <f>"Vereinbarung für den Vereinbarungszeitraum " &amp; BJ</f>
        <v>Vereinbarung für den Vereinbarungszeitraum &lt;x&gt;</v>
      </c>
      <c r="B8" s="2"/>
      <c r="C8" s="2"/>
    </row>
    <row r="10" spans="1:4" s="50" customFormat="1" ht="60" customHeight="1" x14ac:dyDescent="0.3">
      <c r="A10" s="149" t="s">
        <v>4368</v>
      </c>
      <c r="B10" s="149" t="s">
        <v>116</v>
      </c>
      <c r="C10" s="149" t="s">
        <v>117</v>
      </c>
      <c r="D10" s="49" t="s">
        <v>69</v>
      </c>
    </row>
    <row r="11" spans="1:4" x14ac:dyDescent="0.3">
      <c r="A11" s="44">
        <v>1</v>
      </c>
      <c r="B11" s="44">
        <v>2</v>
      </c>
      <c r="C11" s="44">
        <v>3</v>
      </c>
      <c r="D11" s="44">
        <v>4</v>
      </c>
    </row>
    <row r="12" spans="1:4" s="1" customFormat="1" ht="20.149999999999999" customHeight="1" x14ac:dyDescent="0.3">
      <c r="A12" s="120" t="s">
        <v>67</v>
      </c>
      <c r="B12" s="531"/>
      <c r="C12" s="531"/>
    </row>
    <row r="13" spans="1:4" s="70" customFormat="1" ht="30" customHeight="1" x14ac:dyDescent="0.3">
      <c r="A13" s="175" t="s">
        <v>172</v>
      </c>
      <c r="B13" s="280">
        <f>SUM(B15:B15)</f>
        <v>0</v>
      </c>
      <c r="C13" s="175" t="s">
        <v>172</v>
      </c>
      <c r="D13" s="586">
        <f>SUM(D15:D15)</f>
        <v>0</v>
      </c>
    </row>
    <row r="14" spans="1:4" s="1" customFormat="1" ht="20.149999999999999" customHeight="1" x14ac:dyDescent="0.3">
      <c r="A14" s="287" t="s">
        <v>115</v>
      </c>
      <c r="B14" s="288"/>
      <c r="C14" s="288"/>
      <c r="D14" s="289"/>
    </row>
    <row r="15" spans="1:4" s="46" customFormat="1" ht="30" customHeight="1" x14ac:dyDescent="0.3">
      <c r="A15" s="292"/>
      <c r="B15" s="252"/>
      <c r="C15" s="598" t="str">
        <f>IF(A15&lt;&gt;"",calcZE(BJ,A15),"")</f>
        <v/>
      </c>
      <c r="D15" s="588" t="str">
        <f>IF(ISNUMBER(B15),B15*C15,"")</f>
        <v/>
      </c>
    </row>
    <row r="16" spans="1:4" s="46" customFormat="1" ht="30" customHeight="1" x14ac:dyDescent="0.3">
      <c r="A16" s="291"/>
      <c r="B16" s="291"/>
      <c r="C16" s="291"/>
      <c r="D16" s="291"/>
    </row>
    <row r="17" spans="1:4" s="46" customFormat="1" ht="30" customHeight="1" x14ac:dyDescent="0.3">
      <c r="A17" s="37"/>
      <c r="B17" s="70"/>
      <c r="C17" s="70"/>
      <c r="D17" s="70"/>
    </row>
    <row r="18" spans="1:4" s="46" customFormat="1" ht="30" customHeight="1" x14ac:dyDescent="0.3">
      <c r="A18" s="27"/>
      <c r="B18" s="70"/>
      <c r="C18" s="70"/>
      <c r="D18" s="70"/>
    </row>
    <row r="19" spans="1:4" ht="30" customHeight="1" x14ac:dyDescent="0.3">
      <c r="A19" s="649"/>
      <c r="B19" s="649"/>
      <c r="C19" s="649"/>
      <c r="D19" s="649"/>
    </row>
    <row r="20" spans="1:4" ht="30" customHeight="1" x14ac:dyDescent="0.3">
      <c r="A20" s="70"/>
      <c r="B20" s="70"/>
      <c r="C20" s="70"/>
      <c r="D20" s="70"/>
    </row>
    <row r="21" spans="1:4" ht="30" customHeight="1" x14ac:dyDescent="0.3">
      <c r="A21" s="70"/>
      <c r="B21" s="70"/>
      <c r="C21" s="70"/>
      <c r="D21" s="70"/>
    </row>
    <row r="22" spans="1:4" x14ac:dyDescent="0.3">
      <c r="A22" s="70"/>
      <c r="B22" s="70"/>
      <c r="C22" s="70"/>
      <c r="D22" s="70"/>
    </row>
    <row r="23" spans="1:4" x14ac:dyDescent="0.3">
      <c r="A23" s="70"/>
      <c r="B23" s="70"/>
      <c r="C23" s="70"/>
      <c r="D23" s="70"/>
    </row>
    <row r="24" spans="1:4" x14ac:dyDescent="0.3">
      <c r="A24" s="70"/>
      <c r="B24" s="70"/>
      <c r="C24" s="70"/>
      <c r="D24" s="70"/>
    </row>
    <row r="25" spans="1:4" ht="12.75" customHeight="1" x14ac:dyDescent="0.3">
      <c r="A25" s="70"/>
      <c r="B25" s="70"/>
      <c r="C25" s="70"/>
      <c r="D25" s="70"/>
    </row>
    <row r="26" spans="1:4" x14ac:dyDescent="0.3">
      <c r="A26" s="70"/>
      <c r="B26" s="70"/>
      <c r="C26" s="70"/>
      <c r="D26" s="70"/>
    </row>
    <row r="27" spans="1:4" x14ac:dyDescent="0.3">
      <c r="A27" s="70"/>
      <c r="B27" s="70"/>
      <c r="C27" s="70"/>
      <c r="D27" s="70"/>
    </row>
    <row r="28" spans="1:4" x14ac:dyDescent="0.3">
      <c r="A28" s="70"/>
      <c r="B28" s="70"/>
      <c r="C28" s="70"/>
      <c r="D28" s="70"/>
    </row>
    <row r="29" spans="1:4" x14ac:dyDescent="0.3">
      <c r="A29" s="70"/>
      <c r="B29" s="70"/>
      <c r="C29" s="70"/>
      <c r="D29" s="70"/>
    </row>
    <row r="30" spans="1:4" x14ac:dyDescent="0.3">
      <c r="A30" s="70"/>
      <c r="B30" s="70"/>
      <c r="C30" s="70"/>
      <c r="D30" s="70"/>
    </row>
    <row r="31" spans="1:4" x14ac:dyDescent="0.3">
      <c r="A31" s="70"/>
      <c r="B31" s="70"/>
      <c r="C31" s="70"/>
      <c r="D31" s="70"/>
    </row>
  </sheetData>
  <sheetProtection sheet="1" objects="1" scenarios="1"/>
  <mergeCells count="2">
    <mergeCell ref="B4:D4"/>
    <mergeCell ref="A19:D19"/>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4">
    <tabColor theme="9" tint="0.59996337778862885"/>
    <pageSetUpPr fitToPage="1"/>
  </sheetPr>
  <dimension ref="A1:N22"/>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332031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E3.1.1 VVJ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4369</v>
      </c>
      <c r="B9" s="165"/>
      <c r="C9" s="165"/>
      <c r="D9" s="165"/>
      <c r="E9" s="165"/>
    </row>
    <row r="10" spans="1:14"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2"/>
      <c r="C15" s="2"/>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15" customHeight="1" x14ac:dyDescent="0.3">
      <c r="A19" s="652"/>
      <c r="B19" s="653"/>
      <c r="C19" s="653"/>
      <c r="D19" s="653"/>
      <c r="E19" s="653"/>
      <c r="F19" s="653"/>
      <c r="G19" s="653"/>
      <c r="H19" s="653"/>
      <c r="I19" s="653"/>
      <c r="J19" s="653"/>
      <c r="K19" s="653"/>
      <c r="L19" s="653"/>
      <c r="M19" s="653"/>
      <c r="N19" s="653"/>
    </row>
    <row r="20" spans="1:14" x14ac:dyDescent="0.3">
      <c r="A20" s="37"/>
    </row>
    <row r="21" spans="1:14" x14ac:dyDescent="0.3">
      <c r="A21" s="27"/>
      <c r="B21" s="51"/>
      <c r="C21" s="51"/>
      <c r="D21" s="51"/>
      <c r="E21" s="51"/>
      <c r="F21" s="51"/>
      <c r="G21" s="51"/>
      <c r="H21" s="51"/>
      <c r="I21" s="51"/>
      <c r="J21" s="51"/>
      <c r="K21" s="51"/>
      <c r="L21" s="51"/>
      <c r="M21" s="51"/>
      <c r="N21" s="51"/>
    </row>
    <row r="22" spans="1:14" x14ac:dyDescent="0.3">
      <c r="A22" s="27"/>
    </row>
  </sheetData>
  <sheetProtection sheet="1" objects="1" scenarios="1"/>
  <mergeCells count="10">
    <mergeCell ref="J12:M12"/>
    <mergeCell ref="N12:N13"/>
    <mergeCell ref="A19:N19"/>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8"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7">
    <tabColor theme="9"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E3.1.1 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4369</v>
      </c>
      <c r="B9" s="165"/>
      <c r="C9" s="165"/>
      <c r="D9" s="165"/>
      <c r="E9" s="165"/>
    </row>
    <row r="10" spans="1:14"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6">
    <tabColor theme="6"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1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E3.1.1 F</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4369</v>
      </c>
      <c r="B9" s="165"/>
      <c r="C9" s="165"/>
      <c r="D9" s="165"/>
      <c r="E9" s="165"/>
    </row>
    <row r="10" spans="1:14" s="75" customFormat="1" ht="20.149999999999999" customHeight="1" x14ac:dyDescent="0.3">
      <c r="A10" s="117" t="str">
        <f>"Forderung für den Vereinbarungszeitraum " &amp; BJ</f>
        <v>Forderung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8"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5">
    <tabColor theme="8"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332031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E3.1.1 V</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4369</v>
      </c>
      <c r="B9" s="165"/>
      <c r="C9" s="165"/>
      <c r="D9" s="165"/>
      <c r="E9" s="165"/>
    </row>
    <row r="10" spans="1:14" s="75" customFormat="1" ht="20.149999999999999" customHeight="1" x14ac:dyDescent="0.3">
      <c r="A10" s="117" t="str">
        <f>"Vereinbarung für den Vereinbarungszeitraum " &amp; BJ</f>
        <v>Vereinbarung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8"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3">
    <tabColor theme="9"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1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E3.1.2 VVJ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4370</v>
      </c>
      <c r="B9" s="165"/>
      <c r="C9" s="165"/>
      <c r="D9" s="165"/>
      <c r="E9" s="165"/>
    </row>
    <row r="10" spans="1:14"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4">
    <tabColor theme="9"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41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E3.1.2 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4370</v>
      </c>
      <c r="B9" s="165"/>
      <c r="C9" s="165"/>
      <c r="D9" s="165"/>
      <c r="E9" s="165"/>
    </row>
    <row r="10" spans="1:14"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8"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2">
    <tabColor theme="6"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1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E3.1.2 F</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4370</v>
      </c>
      <c r="B9" s="165"/>
      <c r="C9" s="165"/>
      <c r="D9" s="165"/>
      <c r="E9" s="165"/>
    </row>
    <row r="10" spans="1:14" s="75" customFormat="1" ht="20.149999999999999" customHeight="1" x14ac:dyDescent="0.3">
      <c r="A10" s="117" t="str">
        <f>"Forderung für den Vereinbarungszeitraum " &amp; BJ</f>
        <v>Forderung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4">
    <tabColor theme="8"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332031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E3.1.2 V</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4370</v>
      </c>
      <c r="B9" s="165"/>
      <c r="C9" s="165"/>
      <c r="D9" s="165"/>
      <c r="E9" s="165"/>
    </row>
    <row r="10" spans="1:14" s="75" customFormat="1" ht="20.149999999999999" customHeight="1" x14ac:dyDescent="0.3">
      <c r="A10" s="117" t="str">
        <f>"Vereinbarung für den Vereinbarungszeitraum " &amp; BJ</f>
        <v>Vereinbarung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1">
    <tabColor theme="9"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332031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E3.1.3 VVJ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4371</v>
      </c>
      <c r="B9" s="165"/>
      <c r="C9" s="165"/>
      <c r="D9" s="165"/>
      <c r="E9" s="165"/>
    </row>
    <row r="10" spans="1:14"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3">
    <tabColor theme="9"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E3.1.3 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4371</v>
      </c>
      <c r="B9" s="165"/>
      <c r="C9" s="165"/>
      <c r="D9" s="165"/>
      <c r="E9" s="165"/>
    </row>
    <row r="10" spans="1:14"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1">
    <tabColor theme="6"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E3.1.3 F</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4371</v>
      </c>
      <c r="B9" s="165"/>
      <c r="C9" s="165"/>
      <c r="D9" s="165"/>
      <c r="E9" s="165"/>
    </row>
    <row r="10" spans="1:14" s="75" customFormat="1" ht="20.149999999999999" customHeight="1" x14ac:dyDescent="0.3">
      <c r="A10" s="117" t="str">
        <f>"Forderung für den Vereinbarungszeitraum " &amp; BJ</f>
        <v>Forderung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tabColor theme="8"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E3.1.3 V</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4371</v>
      </c>
      <c r="B9" s="165"/>
      <c r="C9" s="165"/>
      <c r="D9" s="165"/>
      <c r="E9" s="165"/>
    </row>
    <row r="10" spans="1:14" s="75" customFormat="1" ht="20.149999999999999" customHeight="1" x14ac:dyDescent="0.3">
      <c r="A10" s="117" t="str">
        <f>"Vereinbarung für den Vereinbarungszeitraum " &amp; BJ</f>
        <v>Vereinbarung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0">
    <tabColor theme="9"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E3.1.4 VVJ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4372</v>
      </c>
      <c r="B9" s="165"/>
      <c r="C9" s="165"/>
      <c r="D9" s="165"/>
      <c r="E9" s="165"/>
    </row>
    <row r="10" spans="1:14"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8">
    <tabColor theme="9"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E3.1.4 VJ</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4372</v>
      </c>
      <c r="B9" s="165"/>
      <c r="C9" s="165"/>
      <c r="D9" s="165"/>
      <c r="E9" s="165"/>
    </row>
    <row r="10" spans="1:14"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0">
    <tabColor theme="6"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E3.1.4 F</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4372</v>
      </c>
      <c r="B9" s="165"/>
      <c r="C9" s="165"/>
      <c r="D9" s="165"/>
      <c r="E9" s="165"/>
    </row>
    <row r="10" spans="1:14" s="75" customFormat="1" ht="20.149999999999999" customHeight="1" x14ac:dyDescent="0.3">
      <c r="A10" s="117" t="str">
        <f>"Forderung für den Vereinbarungszeitraum " &amp; BJ</f>
        <v>Forderung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tabColor theme="8" tint="0.59996337778862885"/>
    <pageSetUpPr fitToPage="1"/>
  </sheetPr>
  <dimension ref="A1:N23"/>
  <sheetViews>
    <sheetView topLeftCell="A14" zoomScaleNormal="100" zoomScaleSheetLayoutView="100" zoomScalePageLayoutView="55" workbookViewId="0">
      <selection activeCell="A18" sqref="A18"/>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14" width="12.58203125" style="70" customWidth="1"/>
    <col min="15" max="15" width="6" style="70" customWidth="1"/>
    <col min="16" max="22" width="12.58203125" style="70" customWidth="1"/>
    <col min="23" max="16384" width="10" style="7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E3.1.4 V</v>
      </c>
      <c r="C5"/>
      <c r="D5"/>
      <c r="E5"/>
      <c r="F5"/>
    </row>
    <row r="6" spans="1:14" s="1" customFormat="1" ht="20.149999999999999" customHeight="1" x14ac:dyDescent="0.3"/>
    <row r="7" spans="1:14" ht="16.5" x14ac:dyDescent="0.3">
      <c r="A7" s="117" t="s">
        <v>4363</v>
      </c>
      <c r="B7" s="42"/>
      <c r="C7" s="42"/>
      <c r="D7" s="42"/>
      <c r="E7" s="42"/>
      <c r="F7" s="42"/>
    </row>
    <row r="8" spans="1:14" ht="18.5" x14ac:dyDescent="0.35">
      <c r="A8" s="121" t="s">
        <v>4364</v>
      </c>
      <c r="B8" s="43"/>
      <c r="C8" s="42"/>
      <c r="D8" s="42"/>
      <c r="E8" s="42"/>
      <c r="F8" s="42"/>
    </row>
    <row r="9" spans="1:14" s="1" customFormat="1" ht="20.149999999999999" customHeight="1" x14ac:dyDescent="0.3">
      <c r="A9" s="121" t="s">
        <v>4372</v>
      </c>
      <c r="B9" s="165"/>
      <c r="C9" s="165"/>
      <c r="D9" s="165"/>
      <c r="E9" s="165"/>
    </row>
    <row r="10" spans="1:14" s="75" customFormat="1" ht="20.149999999999999" customHeight="1" x14ac:dyDescent="0.3">
      <c r="A10" s="117" t="str">
        <f>"Vereinbarung für den Vereinbarungszeitraum " &amp; BJ</f>
        <v>Vereinbarung für den Vereinbarungszeitraum &lt;x&gt;</v>
      </c>
      <c r="B10" s="127"/>
      <c r="C10" s="127"/>
      <c r="D10" s="166"/>
      <c r="E10" s="166"/>
    </row>
    <row r="11" spans="1:14" s="1" customFormat="1" ht="20.149999999999999" customHeight="1" x14ac:dyDescent="0.3">
      <c r="A11" s="78"/>
      <c r="B11" s="2"/>
      <c r="C11" s="2"/>
    </row>
    <row r="12" spans="1:14" ht="15" customHeight="1" x14ac:dyDescent="0.3">
      <c r="A12" s="654" t="s">
        <v>70</v>
      </c>
      <c r="B12" s="646" t="s">
        <v>163</v>
      </c>
      <c r="C12" s="654" t="s">
        <v>71</v>
      </c>
      <c r="D12" s="654" t="s">
        <v>72</v>
      </c>
      <c r="E12" s="654" t="s">
        <v>73</v>
      </c>
      <c r="F12" s="650" t="s">
        <v>74</v>
      </c>
      <c r="G12" s="650"/>
      <c r="H12" s="650"/>
      <c r="I12" s="650"/>
      <c r="J12" s="650" t="s">
        <v>75</v>
      </c>
      <c r="K12" s="650"/>
      <c r="L12" s="650"/>
      <c r="M12" s="650"/>
      <c r="N12" s="651" t="s">
        <v>76</v>
      </c>
    </row>
    <row r="13" spans="1:14" ht="75.75" customHeight="1" x14ac:dyDescent="0.3">
      <c r="A13" s="655"/>
      <c r="B13" s="647"/>
      <c r="C13" s="655"/>
      <c r="D13" s="655"/>
      <c r="E13" s="655"/>
      <c r="F13" s="203" t="s">
        <v>77</v>
      </c>
      <c r="G13" s="203" t="s">
        <v>78</v>
      </c>
      <c r="H13" s="203" t="s">
        <v>79</v>
      </c>
      <c r="I13" s="203" t="s">
        <v>80</v>
      </c>
      <c r="J13" s="203" t="s">
        <v>81</v>
      </c>
      <c r="K13" s="203" t="s">
        <v>82</v>
      </c>
      <c r="L13" s="203" t="s">
        <v>83</v>
      </c>
      <c r="M13" s="203" t="s">
        <v>84</v>
      </c>
      <c r="N13" s="647"/>
    </row>
    <row r="14" spans="1:14" x14ac:dyDescent="0.3">
      <c r="A14" s="44">
        <v>1</v>
      </c>
      <c r="B14" s="44">
        <v>2</v>
      </c>
      <c r="C14" s="44">
        <v>3</v>
      </c>
      <c r="D14" s="44">
        <v>4</v>
      </c>
      <c r="E14" s="44">
        <v>5</v>
      </c>
      <c r="F14" s="44">
        <v>6</v>
      </c>
      <c r="G14" s="44">
        <v>7</v>
      </c>
      <c r="H14" s="44">
        <v>8</v>
      </c>
      <c r="I14" s="44">
        <v>9</v>
      </c>
      <c r="J14" s="44">
        <v>10</v>
      </c>
      <c r="K14" s="44">
        <v>11</v>
      </c>
      <c r="L14" s="44">
        <v>12</v>
      </c>
      <c r="M14" s="44">
        <v>13</v>
      </c>
      <c r="N14" s="44">
        <v>14</v>
      </c>
    </row>
    <row r="15" spans="1:14" s="1" customFormat="1" ht="20.149999999999999" customHeight="1" x14ac:dyDescent="0.3">
      <c r="A15" s="120" t="s">
        <v>67</v>
      </c>
      <c r="B15" s="531"/>
      <c r="C15" s="531"/>
    </row>
    <row r="16" spans="1:14" ht="24.9" customHeight="1" x14ac:dyDescent="0.3">
      <c r="A16" s="175" t="s">
        <v>172</v>
      </c>
      <c r="B16" s="175" t="s">
        <v>172</v>
      </c>
      <c r="C16" s="280">
        <f>SUM(C18:C18)</f>
        <v>0</v>
      </c>
      <c r="D16" s="175" t="s">
        <v>172</v>
      </c>
      <c r="E16" s="586">
        <f>SUM(E18:E18)</f>
        <v>0</v>
      </c>
      <c r="F16" s="280">
        <f>SUM(F18:F18)</f>
        <v>0</v>
      </c>
      <c r="G16" s="280">
        <f>SUM(G18:G18)</f>
        <v>0</v>
      </c>
      <c r="H16" s="175" t="s">
        <v>172</v>
      </c>
      <c r="I16" s="586">
        <f>SUM(I18:I18)</f>
        <v>0</v>
      </c>
      <c r="J16" s="280">
        <f>SUM(J18:J18)</f>
        <v>0</v>
      </c>
      <c r="K16" s="280">
        <f>SUM(K18:K18)</f>
        <v>0</v>
      </c>
      <c r="L16" s="175" t="s">
        <v>172</v>
      </c>
      <c r="M16" s="586">
        <f>SUM(M18:M18)</f>
        <v>0</v>
      </c>
      <c r="N16" s="586">
        <f>SUM(N18:N18)</f>
        <v>0</v>
      </c>
    </row>
    <row r="17" spans="1:14" s="1" customFormat="1" ht="20.149999999999999" customHeight="1" x14ac:dyDescent="0.3">
      <c r="A17" s="287" t="s">
        <v>115</v>
      </c>
      <c r="B17" s="288"/>
      <c r="C17" s="288"/>
      <c r="D17" s="289"/>
      <c r="E17" s="289"/>
      <c r="F17" s="289"/>
      <c r="G17" s="289"/>
      <c r="H17" s="289"/>
      <c r="I17" s="592"/>
      <c r="J17" s="289"/>
      <c r="K17" s="289"/>
      <c r="L17" s="289"/>
      <c r="M17" s="289"/>
      <c r="N17" s="289"/>
    </row>
    <row r="18" spans="1:14" ht="24.9" customHeight="1" x14ac:dyDescent="0.3">
      <c r="A18" s="591"/>
      <c r="B18" s="591"/>
      <c r="C18" s="247"/>
      <c r="D18" s="593"/>
      <c r="E18" s="590">
        <f>C18*D18</f>
        <v>0</v>
      </c>
      <c r="F18" s="247"/>
      <c r="G18" s="247"/>
      <c r="H18" s="593"/>
      <c r="I18" s="590">
        <f>G18*H18</f>
        <v>0</v>
      </c>
      <c r="J18" s="247"/>
      <c r="K18" s="247"/>
      <c r="L18" s="593"/>
      <c r="M18" s="590">
        <f>K18*L18</f>
        <v>0</v>
      </c>
      <c r="N18" s="590">
        <f>E18-I18+M18</f>
        <v>0</v>
      </c>
    </row>
    <row r="19" spans="1:14" ht="24.9" customHeight="1" x14ac:dyDescent="0.3">
      <c r="A19" s="652"/>
      <c r="B19" s="653"/>
      <c r="C19" s="653"/>
      <c r="D19" s="653"/>
      <c r="E19" s="653"/>
      <c r="F19" s="653"/>
      <c r="G19" s="653"/>
      <c r="H19" s="653"/>
      <c r="I19" s="653"/>
      <c r="J19" s="653"/>
      <c r="K19" s="653"/>
      <c r="L19" s="653"/>
      <c r="M19" s="653"/>
      <c r="N19" s="653"/>
    </row>
    <row r="20" spans="1:14" ht="24.9" customHeight="1" x14ac:dyDescent="0.3">
      <c r="A20" s="37"/>
    </row>
    <row r="21" spans="1:14" ht="24.9" customHeight="1" x14ac:dyDescent="0.3">
      <c r="A21" s="27"/>
      <c r="B21" s="51"/>
      <c r="C21" s="51"/>
      <c r="D21" s="51"/>
      <c r="E21" s="51"/>
      <c r="F21" s="51"/>
      <c r="G21" s="51"/>
      <c r="H21" s="51"/>
      <c r="I21" s="51"/>
      <c r="J21" s="51"/>
      <c r="K21" s="51"/>
      <c r="L21" s="51"/>
      <c r="M21" s="51"/>
      <c r="N21" s="51"/>
    </row>
    <row r="22" spans="1:14" ht="24.9" customHeight="1" x14ac:dyDescent="0.3">
      <c r="A22" s="27"/>
    </row>
    <row r="23" spans="1:14" ht="15" customHeight="1" x14ac:dyDescent="0.3"/>
  </sheetData>
  <sheetProtection sheet="1" objects="1" scenarios="1"/>
  <mergeCells count="10">
    <mergeCell ref="A19:N19"/>
    <mergeCell ref="J12:M12"/>
    <mergeCell ref="N12:N13"/>
    <mergeCell ref="B4:F4"/>
    <mergeCell ref="A12:A13"/>
    <mergeCell ref="B12:B13"/>
    <mergeCell ref="C12:C13"/>
    <mergeCell ref="D12:D13"/>
    <mergeCell ref="E12:E13"/>
    <mergeCell ref="F12:I12"/>
  </mergeCells>
  <pageMargins left="0.39370078740157483" right="0.39370078740157483" top="0.78740157480314965" bottom="0.78740157480314965" header="0.31496062992125984" footer="0.31496062992125984"/>
  <pageSetup paperSize="9" scale="67" fitToHeight="0" orientation="landscape"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1">
    <tabColor theme="9" tint="0.59996337778862885"/>
  </sheetPr>
  <dimension ref="A1:N21"/>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E3.2.1 VVJ</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4374</v>
      </c>
      <c r="B9" s="15"/>
      <c r="C9" s="15"/>
      <c r="D9" s="15"/>
      <c r="E9" s="15"/>
    </row>
    <row r="10" spans="1:6"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2"/>
      <c r="C14" s="2"/>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16.5" x14ac:dyDescent="0.35">
      <c r="A18" s="596"/>
      <c r="B18" s="596"/>
      <c r="C18" s="291"/>
      <c r="D18" s="291"/>
      <c r="E18" s="291"/>
      <c r="F18" s="291"/>
    </row>
    <row r="19" spans="1:14" x14ac:dyDescent="0.3">
      <c r="A19" s="37"/>
    </row>
    <row r="20" spans="1:14" x14ac:dyDescent="0.3">
      <c r="A20" s="37"/>
      <c r="B20" s="51"/>
      <c r="C20" s="51"/>
      <c r="D20" s="51"/>
      <c r="E20" s="51"/>
      <c r="F20" s="51"/>
      <c r="G20" s="51"/>
      <c r="H20" s="51"/>
      <c r="I20" s="51"/>
      <c r="J20" s="51"/>
      <c r="K20" s="51"/>
      <c r="L20" s="51"/>
      <c r="M20" s="51"/>
      <c r="N20" s="51"/>
    </row>
    <row r="21" spans="1:14" x14ac:dyDescent="0.3">
      <c r="A21" s="27"/>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9">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E3.2.1 VJ</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4374</v>
      </c>
      <c r="B9" s="15"/>
      <c r="C9" s="15"/>
      <c r="D9" s="15"/>
      <c r="E9" s="15"/>
    </row>
    <row r="10" spans="1:6"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8">
    <tabColor theme="6"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E3.2.1 F</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4374</v>
      </c>
      <c r="B9" s="15"/>
      <c r="C9" s="15"/>
      <c r="D9" s="15"/>
      <c r="E9" s="15"/>
    </row>
    <row r="10" spans="1:6" s="75" customFormat="1" ht="20.149999999999999" customHeight="1" x14ac:dyDescent="0.3">
      <c r="A10" s="117" t="str">
        <f>"Forderung für den Vereinbarungszeitraum " &amp; BJ</f>
        <v>Forderung für den Vereinbarungszeitraum &lt;x&gt;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5">
    <tabColor theme="8"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E3.2.1 V</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4374</v>
      </c>
      <c r="B9" s="15"/>
      <c r="C9" s="15"/>
      <c r="D9" s="15"/>
      <c r="E9" s="15"/>
    </row>
    <row r="10" spans="1:6" s="75" customFormat="1" ht="20.149999999999999" customHeight="1" x14ac:dyDescent="0.3">
      <c r="A10" s="117" t="str">
        <f>"Vereinbarung für den Vereinbarungszeitraum " &amp; BJ</f>
        <v>Vereinbarung für den Vereinbarungszeitraum &lt;x&gt;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4">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E3.2.4 VVJ</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4375</v>
      </c>
      <c r="B9" s="15"/>
      <c r="C9" s="15"/>
      <c r="D9" s="15"/>
      <c r="E9" s="15"/>
    </row>
    <row r="10" spans="1:6"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6">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E3.2.4 VJ</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4375</v>
      </c>
      <c r="B9" s="15"/>
      <c r="C9" s="15"/>
      <c r="D9" s="15"/>
      <c r="E9" s="15"/>
    </row>
    <row r="10" spans="1:6"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9">
    <tabColor theme="6"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E3.2.4 F</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4375</v>
      </c>
      <c r="B9" s="15"/>
      <c r="C9" s="15"/>
      <c r="D9" s="15"/>
      <c r="E9" s="15"/>
    </row>
    <row r="10" spans="1:6" s="75" customFormat="1" ht="20.149999999999999" customHeight="1" x14ac:dyDescent="0.3">
      <c r="A10" s="117" t="str">
        <f>"Forderung für den Vereinbarungszeitraum " &amp; BJ</f>
        <v>Forderung für den Vereinbarungszeitraum &lt;x&gt;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4">
    <tabColor theme="8"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E3.2.4 V</v>
      </c>
      <c r="C5"/>
      <c r="D5"/>
      <c r="E5"/>
      <c r="F5"/>
    </row>
    <row r="6" spans="1:6" s="1" customFormat="1" ht="20.149999999999999" customHeight="1" x14ac:dyDescent="0.3"/>
    <row r="7" spans="1:6" ht="16.5" x14ac:dyDescent="0.3">
      <c r="A7" s="117" t="s">
        <v>4363</v>
      </c>
      <c r="B7" s="42"/>
      <c r="C7" s="42"/>
      <c r="D7" s="42"/>
      <c r="E7" s="42"/>
      <c r="F7" s="42"/>
    </row>
    <row r="8" spans="1:6" s="123" customFormat="1" ht="16.5" x14ac:dyDescent="0.3">
      <c r="A8" s="121" t="s">
        <v>4373</v>
      </c>
      <c r="B8" s="122"/>
    </row>
    <row r="9" spans="1:6" s="1" customFormat="1" ht="20.149999999999999" customHeight="1" x14ac:dyDescent="0.3">
      <c r="A9" s="121" t="s">
        <v>4375</v>
      </c>
      <c r="B9" s="15"/>
      <c r="C9" s="15"/>
      <c r="D9" s="15"/>
      <c r="E9" s="15"/>
    </row>
    <row r="10" spans="1:6" s="75" customFormat="1" ht="20.149999999999999" customHeight="1" x14ac:dyDescent="0.3">
      <c r="A10" s="117" t="str">
        <f>"Vereinbarung für den Vereinbarungszeitraum " &amp; BJ</f>
        <v>Vereinbarung für den Vereinbarungszeitraum &lt;x&gt;</v>
      </c>
      <c r="B10" s="127"/>
      <c r="C10" s="127"/>
      <c r="D10" s="166"/>
    </row>
    <row r="12" spans="1:6" ht="59.25" customHeight="1" x14ac:dyDescent="0.3">
      <c r="A12" s="203" t="s">
        <v>85</v>
      </c>
      <c r="B12" s="128" t="s">
        <v>163</v>
      </c>
      <c r="C12" s="199" t="s">
        <v>86</v>
      </c>
      <c r="D12" s="150" t="s">
        <v>166</v>
      </c>
      <c r="E12" s="203" t="s">
        <v>87</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4">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2.66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E3.3.1 VVJ</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4378</v>
      </c>
      <c r="B9" s="15"/>
      <c r="C9" s="15"/>
      <c r="D9" s="15"/>
      <c r="E9" s="15"/>
    </row>
    <row r="10" spans="1:6"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0">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E3.3.1 VJ</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4378</v>
      </c>
      <c r="B9" s="15"/>
      <c r="C9" s="15"/>
      <c r="D9" s="15"/>
      <c r="E9" s="15"/>
    </row>
    <row r="10" spans="1:6"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6">
    <tabColor theme="6"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E3.3.1 F</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4378</v>
      </c>
      <c r="B9" s="15"/>
      <c r="C9" s="15"/>
      <c r="D9" s="15"/>
      <c r="E9" s="15"/>
    </row>
    <row r="10" spans="1:6" s="75" customFormat="1" ht="20.149999999999999" customHeight="1" x14ac:dyDescent="0.3">
      <c r="A10" s="117" t="str">
        <f>"Forderung für den Vereinbarungszeitraum " &amp; BJ</f>
        <v>Forderung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8">
    <tabColor theme="8"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E3.3.1 V</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4378</v>
      </c>
      <c r="B9" s="15"/>
      <c r="C9" s="15"/>
      <c r="D9" s="15"/>
      <c r="E9" s="15"/>
    </row>
    <row r="10" spans="1:6" s="75" customFormat="1" ht="20.149999999999999" customHeight="1" x14ac:dyDescent="0.3">
      <c r="A10" s="117" t="str">
        <f>"Vereinbarung für den Vereinbarungszeitraum " &amp; BJ</f>
        <v>Vereinbarung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2">
    <tabColor theme="9" tint="0.59996337778862885"/>
    <pageSetUpPr fitToPage="1"/>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6" width="12.58203125" style="70" customWidth="1"/>
    <col min="7" max="7" width="34.4140625" style="70" customWidth="1"/>
    <col min="8" max="8" width="22.6640625" style="70" customWidth="1"/>
    <col min="9" max="9" width="12.58203125" style="70" customWidth="1"/>
    <col min="10" max="10" width="14.08203125" style="70" customWidth="1"/>
    <col min="11" max="22" width="12.58203125" style="70" customWidth="1"/>
    <col min="23" max="16384" width="10" style="70"/>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40"/>
      <c r="D4" s="640"/>
      <c r="E4" s="640"/>
      <c r="F4" s="640"/>
      <c r="G4" s="1" t="s">
        <v>330</v>
      </c>
    </row>
    <row r="5" spans="1:7" s="1" customFormat="1" ht="20.149999999999999" customHeight="1" x14ac:dyDescent="0.3">
      <c r="A5" s="183" t="s">
        <v>189</v>
      </c>
      <c r="B5" s="275" t="str">
        <f ca="1">RIGHT(CELL("dateiname",A1),LEN(CELL("dateiname",A1))-FIND("]",CELL("dateiname",A1)))</f>
        <v>E3.3.2 VVJ</v>
      </c>
      <c r="C5"/>
      <c r="D5"/>
      <c r="E5"/>
      <c r="F5"/>
    </row>
    <row r="6" spans="1:7" s="1" customFormat="1" ht="20.149999999999999" customHeight="1" x14ac:dyDescent="0.3"/>
    <row r="7" spans="1:7" ht="16.5" x14ac:dyDescent="0.3">
      <c r="A7" s="117" t="s">
        <v>4376</v>
      </c>
      <c r="B7" s="42"/>
      <c r="C7" s="42"/>
      <c r="D7" s="42"/>
      <c r="E7" s="42"/>
      <c r="F7" s="42"/>
    </row>
    <row r="8" spans="1:7" ht="16.5" x14ac:dyDescent="0.35">
      <c r="A8" s="57" t="s">
        <v>4377</v>
      </c>
      <c r="B8" s="43"/>
      <c r="C8" s="42"/>
      <c r="D8" s="42"/>
      <c r="E8" s="42"/>
      <c r="F8" s="42"/>
    </row>
    <row r="9" spans="1:7" s="1" customFormat="1" ht="20.149999999999999" customHeight="1" x14ac:dyDescent="0.3">
      <c r="A9" s="656" t="s">
        <v>4379</v>
      </c>
      <c r="B9" s="656"/>
      <c r="C9" s="656"/>
      <c r="D9" s="656"/>
      <c r="E9" s="656"/>
      <c r="F9" s="656"/>
      <c r="G9" s="656"/>
    </row>
    <row r="10" spans="1:7"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row>
    <row r="11" spans="1:7" s="1" customFormat="1" ht="20.149999999999999" customHeight="1" x14ac:dyDescent="0.3">
      <c r="A11" s="78"/>
      <c r="B11" s="2"/>
      <c r="C11" s="2"/>
    </row>
    <row r="12" spans="1:7" ht="59.25" customHeight="1" x14ac:dyDescent="0.3">
      <c r="A12" s="203" t="s">
        <v>88</v>
      </c>
      <c r="B12" s="128" t="s">
        <v>163</v>
      </c>
      <c r="C12" s="150" t="s">
        <v>164</v>
      </c>
      <c r="D12" s="151" t="s">
        <v>165</v>
      </c>
      <c r="E12" s="203" t="s">
        <v>89</v>
      </c>
      <c r="F12" s="128" t="s">
        <v>175</v>
      </c>
    </row>
    <row r="13" spans="1:7" x14ac:dyDescent="0.3">
      <c r="A13" s="52">
        <v>1</v>
      </c>
      <c r="B13" s="201">
        <v>2</v>
      </c>
      <c r="C13" s="44">
        <v>3</v>
      </c>
      <c r="D13" s="44">
        <v>4</v>
      </c>
      <c r="E13" s="44">
        <v>5</v>
      </c>
      <c r="F13" s="44">
        <v>6</v>
      </c>
    </row>
    <row r="14" spans="1:7" s="1" customFormat="1" ht="20.149999999999999" customHeight="1" x14ac:dyDescent="0.3">
      <c r="A14" s="120" t="s">
        <v>67</v>
      </c>
      <c r="B14" s="531"/>
      <c r="C14" s="531"/>
    </row>
    <row r="15" spans="1:7" ht="24.9" customHeight="1" x14ac:dyDescent="0.3">
      <c r="A15" s="175" t="s">
        <v>172</v>
      </c>
      <c r="B15" s="175" t="s">
        <v>172</v>
      </c>
      <c r="C15" s="175" t="s">
        <v>172</v>
      </c>
      <c r="D15" s="279">
        <f>SUM(D17:D17)</f>
        <v>0</v>
      </c>
      <c r="E15" s="175" t="s">
        <v>172</v>
      </c>
      <c r="F15" s="594">
        <f>SUM(F17:F17)</f>
        <v>0</v>
      </c>
    </row>
    <row r="16" spans="1:7"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2">
    <mergeCell ref="B4:F4"/>
    <mergeCell ref="A9:G9"/>
  </mergeCells>
  <pageMargins left="0.39370078740157483" right="0.39370078740157483" top="0.78740157480314965" bottom="0.78740157480314965" header="0.31496062992125984" footer="0.31496062992125984"/>
  <pageSetup paperSize="9" scale="72"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8">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E3.3.2 VJ</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4379</v>
      </c>
      <c r="B9" s="15"/>
      <c r="C9" s="15"/>
      <c r="D9" s="15"/>
      <c r="E9" s="15"/>
    </row>
    <row r="10" spans="1:6"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4">
    <tabColor theme="6"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E3.3.2 F</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4379</v>
      </c>
      <c r="B9" s="15"/>
      <c r="C9" s="15"/>
      <c r="D9" s="15"/>
      <c r="E9" s="15"/>
    </row>
    <row r="10" spans="1:6" s="75" customFormat="1" ht="20.149999999999999" customHeight="1" x14ac:dyDescent="0.3">
      <c r="A10" s="117" t="str">
        <f>"Forderung für den Vereinbarungszeitraum " &amp; BJ</f>
        <v>Forderung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7">
    <tabColor theme="8"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E3.3.2 V</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4379</v>
      </c>
      <c r="B9" s="15"/>
      <c r="C9" s="15"/>
      <c r="D9" s="15"/>
      <c r="E9" s="15"/>
    </row>
    <row r="10" spans="1:6" s="75" customFormat="1" ht="20.149999999999999" customHeight="1" x14ac:dyDescent="0.3">
      <c r="A10" s="117" t="str">
        <f>"Vereinbarung für den Vereinbarungszeitraum " &amp; BJ</f>
        <v>Vereinbarung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0">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E3.3.3 VVJ</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4380</v>
      </c>
      <c r="B9" s="15"/>
      <c r="C9" s="15"/>
      <c r="D9" s="15"/>
      <c r="E9" s="15"/>
    </row>
    <row r="10" spans="1:6"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9">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E3.3.3 VJ</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4380</v>
      </c>
      <c r="B9" s="15"/>
      <c r="C9" s="15"/>
      <c r="D9" s="15"/>
      <c r="E9" s="15"/>
    </row>
    <row r="10" spans="1:6"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8">
    <tabColor theme="6"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E3.3.3 F</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4380</v>
      </c>
      <c r="B9" s="15"/>
      <c r="C9" s="15"/>
      <c r="D9" s="15"/>
      <c r="E9" s="15"/>
    </row>
    <row r="10" spans="1:6" s="75" customFormat="1" ht="20.149999999999999" customHeight="1" x14ac:dyDescent="0.3">
      <c r="A10" s="117" t="str">
        <f>"Forderung für den Vereinbarungszeitraum " &amp; BJ</f>
        <v>Forderung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5">
    <tabColor theme="8"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E3.3.3 V</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4380</v>
      </c>
      <c r="B9" s="15"/>
      <c r="C9" s="15"/>
      <c r="D9" s="15"/>
      <c r="E9" s="15"/>
    </row>
    <row r="10" spans="1:6" s="75" customFormat="1" ht="20.149999999999999" customHeight="1" x14ac:dyDescent="0.3">
      <c r="A10" s="117" t="str">
        <f>"Vereinbarung für den Vereinbarungszeitraum " &amp; BJ</f>
        <v>Vereinbarung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7">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E3.3.4 VVJ</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4381</v>
      </c>
      <c r="B9" s="15"/>
      <c r="C9" s="15"/>
      <c r="D9" s="15"/>
      <c r="E9" s="15"/>
    </row>
    <row r="10" spans="1:6" s="75" customFormat="1" ht="20.149999999999999" customHeight="1" x14ac:dyDescent="0.3">
      <c r="A10" s="117" t="str">
        <f>"Ist-Daten nach dem Entgeltkatalog des Kalenderjahres " &amp; VVJ &amp; " des Jahres " &amp; VVJ</f>
        <v>Ist-Daten nach dem Entgeltkatalog des Kalenderjahres &lt;x-2&gt; des Jahres &lt;x-2&gt;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2">
    <tabColor theme="9"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E3.3.4 VJ</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4381</v>
      </c>
      <c r="B9" s="15"/>
      <c r="C9" s="15"/>
      <c r="D9" s="15"/>
      <c r="E9" s="15"/>
    </row>
    <row r="10" spans="1:6" s="75" customFormat="1" ht="20.149999999999999" customHeight="1" x14ac:dyDescent="0.3">
      <c r="A10" s="117" t="str">
        <f>"Ist-Daten nach dem Entgeltkatalog des Kalenderjahres " &amp; VJ &amp; " des Jahres " &amp; VJ</f>
        <v>Ist-Daten nach dem Entgeltkatalog des Kalenderjahres &lt;x-1&gt; des Jahres &lt;x-1&gt;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0">
    <tabColor theme="6"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E3.3.4 F</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4381</v>
      </c>
      <c r="B9" s="15"/>
      <c r="C9" s="15"/>
      <c r="D9" s="15"/>
      <c r="E9" s="15"/>
    </row>
    <row r="10" spans="1:6" s="75" customFormat="1" ht="20.149999999999999" customHeight="1" x14ac:dyDescent="0.3">
      <c r="A10" s="117" t="str">
        <f>"Forderung für den Vereinbarungszeitraum " &amp; BJ</f>
        <v>Forderung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4">
    <tabColor theme="8" tint="0.59996337778862885"/>
  </sheetPr>
  <dimension ref="A1:N24"/>
  <sheetViews>
    <sheetView topLeftCell="A13" zoomScaleNormal="100" zoomScaleSheetLayoutView="100" zoomScalePageLayoutView="55" workbookViewId="0">
      <selection activeCell="A17" sqref="A17"/>
    </sheetView>
  </sheetViews>
  <sheetFormatPr baseColWidth="10" defaultColWidth="10" defaultRowHeight="14" x14ac:dyDescent="0.3"/>
  <cols>
    <col min="1" max="1" width="21.9140625" style="70" customWidth="1"/>
    <col min="2" max="2" width="14.08203125" style="70" bestFit="1" customWidth="1"/>
    <col min="3" max="3" width="13.08203125" style="70" customWidth="1"/>
    <col min="4" max="9" width="12.58203125" style="70" customWidth="1"/>
    <col min="10" max="10" width="14.08203125" style="70" customWidth="1"/>
    <col min="11" max="22" width="12.58203125" style="70" customWidth="1"/>
    <col min="23"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E3.3.4 V</v>
      </c>
      <c r="C5"/>
      <c r="D5"/>
      <c r="E5"/>
      <c r="F5"/>
    </row>
    <row r="6" spans="1:6" s="1" customFormat="1" ht="20.149999999999999" customHeight="1" x14ac:dyDescent="0.3"/>
    <row r="7" spans="1:6" ht="16.5" x14ac:dyDescent="0.3">
      <c r="A7" s="117" t="s">
        <v>4376</v>
      </c>
      <c r="B7" s="42"/>
      <c r="C7" s="42"/>
      <c r="D7" s="42"/>
      <c r="E7" s="42"/>
      <c r="F7" s="42"/>
    </row>
    <row r="8" spans="1:6" ht="16.5" x14ac:dyDescent="0.35">
      <c r="A8" s="57" t="s">
        <v>4377</v>
      </c>
      <c r="B8" s="43"/>
      <c r="C8" s="42"/>
      <c r="D8" s="42"/>
      <c r="E8" s="42"/>
      <c r="F8" s="42"/>
    </row>
    <row r="9" spans="1:6" s="1" customFormat="1" ht="20.149999999999999" customHeight="1" x14ac:dyDescent="0.3">
      <c r="A9" s="121" t="s">
        <v>4381</v>
      </c>
      <c r="B9" s="15"/>
      <c r="C9" s="15"/>
      <c r="D9" s="15"/>
      <c r="E9" s="15"/>
    </row>
    <row r="10" spans="1:6" s="75" customFormat="1" ht="20.149999999999999" customHeight="1" x14ac:dyDescent="0.3">
      <c r="A10" s="117" t="str">
        <f>"Vereinbarung für den Vereinbarungszeitraum " &amp; BJ</f>
        <v>Vereinbarung für den Vereinbarungszeitraum &lt;x&gt;</v>
      </c>
      <c r="B10" s="127"/>
      <c r="C10" s="127"/>
      <c r="D10" s="166"/>
    </row>
    <row r="11" spans="1:6" s="1" customFormat="1" ht="20.149999999999999" customHeight="1" x14ac:dyDescent="0.3">
      <c r="A11" s="78"/>
      <c r="B11" s="2"/>
      <c r="C11" s="2"/>
    </row>
    <row r="12" spans="1:6" ht="59.25" customHeight="1" x14ac:dyDescent="0.3">
      <c r="A12" s="203" t="s">
        <v>88</v>
      </c>
      <c r="B12" s="128" t="s">
        <v>163</v>
      </c>
      <c r="C12" s="150" t="s">
        <v>164</v>
      </c>
      <c r="D12" s="151" t="s">
        <v>165</v>
      </c>
      <c r="E12" s="203" t="s">
        <v>89</v>
      </c>
      <c r="F12" s="128" t="s">
        <v>175</v>
      </c>
    </row>
    <row r="13" spans="1:6" x14ac:dyDescent="0.3">
      <c r="A13" s="52">
        <v>1</v>
      </c>
      <c r="B13" s="201">
        <v>2</v>
      </c>
      <c r="C13" s="44">
        <v>3</v>
      </c>
      <c r="D13" s="44">
        <v>4</v>
      </c>
      <c r="E13" s="44">
        <v>5</v>
      </c>
      <c r="F13" s="44">
        <v>6</v>
      </c>
    </row>
    <row r="14" spans="1:6" s="1" customFormat="1" ht="20.149999999999999" customHeight="1" x14ac:dyDescent="0.3">
      <c r="A14" s="120" t="s">
        <v>67</v>
      </c>
      <c r="B14" s="531"/>
      <c r="C14" s="531"/>
    </row>
    <row r="15" spans="1:6" ht="24.9" customHeight="1" x14ac:dyDescent="0.3">
      <c r="A15" s="175" t="s">
        <v>172</v>
      </c>
      <c r="B15" s="175" t="s">
        <v>172</v>
      </c>
      <c r="C15" s="175" t="s">
        <v>172</v>
      </c>
      <c r="D15" s="279">
        <f>SUM(D17:D17)</f>
        <v>0</v>
      </c>
      <c r="E15" s="175" t="s">
        <v>172</v>
      </c>
      <c r="F15" s="594">
        <f>SUM(F17:F17)</f>
        <v>0</v>
      </c>
    </row>
    <row r="16" spans="1:6" s="1" customFormat="1" ht="20.149999999999999" customHeight="1" x14ac:dyDescent="0.3">
      <c r="A16" s="287" t="s">
        <v>115</v>
      </c>
      <c r="B16" s="595"/>
      <c r="C16" s="595"/>
      <c r="D16" s="595"/>
      <c r="E16" s="595"/>
      <c r="F16" s="595"/>
    </row>
    <row r="17" spans="1:14" ht="24.9" customHeight="1" x14ac:dyDescent="0.3">
      <c r="A17" s="591"/>
      <c r="B17" s="247"/>
      <c r="C17" s="247"/>
      <c r="D17" s="247"/>
      <c r="E17" s="593"/>
      <c r="F17" s="590">
        <f>D17*E17</f>
        <v>0</v>
      </c>
    </row>
    <row r="18" spans="1:14" ht="24.9" customHeight="1" x14ac:dyDescent="0.35">
      <c r="A18" s="596"/>
      <c r="B18" s="596"/>
      <c r="C18" s="291"/>
      <c r="D18" s="291"/>
      <c r="E18" s="291"/>
      <c r="F18" s="291"/>
    </row>
    <row r="19" spans="1:14" ht="24.9" customHeight="1" x14ac:dyDescent="0.3">
      <c r="A19" s="37"/>
    </row>
    <row r="20" spans="1:14" ht="24.9" customHeight="1" x14ac:dyDescent="0.3">
      <c r="A20" s="37"/>
      <c r="B20" s="51"/>
      <c r="C20" s="51"/>
      <c r="D20" s="51"/>
      <c r="E20" s="51"/>
      <c r="F20" s="51"/>
    </row>
    <row r="21" spans="1:14" ht="24.9" customHeight="1" x14ac:dyDescent="0.3">
      <c r="A21" s="27"/>
    </row>
    <row r="24" spans="1:14" x14ac:dyDescent="0.3">
      <c r="G24" s="51"/>
      <c r="H24" s="51"/>
      <c r="I24" s="51"/>
      <c r="J24" s="51"/>
      <c r="K24" s="51"/>
      <c r="L24" s="51"/>
      <c r="M24" s="51"/>
      <c r="N24" s="51"/>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8">
    <tabColor theme="9" tint="0.59996337778862885"/>
  </sheetPr>
  <dimension ref="A1:O30"/>
  <sheetViews>
    <sheetView topLeftCell="A10" zoomScaleNormal="100" zoomScalePageLayoutView="55" workbookViewId="0">
      <selection activeCell="A16" sqref="A16"/>
    </sheetView>
  </sheetViews>
  <sheetFormatPr baseColWidth="10" defaultColWidth="11" defaultRowHeight="14.5" x14ac:dyDescent="0.35"/>
  <cols>
    <col min="1" max="1" width="22.83203125" style="40" customWidth="1"/>
    <col min="2" max="2" width="19.9140625" style="40" customWidth="1"/>
    <col min="3" max="3" width="16.08203125" style="40" customWidth="1"/>
    <col min="4" max="4" width="14.08203125" style="40" customWidth="1"/>
    <col min="5" max="5" width="16.08203125" style="40" customWidth="1"/>
    <col min="6" max="6" width="11.4140625" style="40" bestFit="1" customWidth="1"/>
    <col min="7" max="16384" width="11" style="4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E3.4 VVJ</v>
      </c>
      <c r="C5"/>
      <c r="D5"/>
      <c r="E5"/>
      <c r="F5"/>
    </row>
    <row r="6" spans="1:14" s="1" customFormat="1" ht="20.149999999999999" customHeight="1" x14ac:dyDescent="0.3"/>
    <row r="7" spans="1:14" s="70" customFormat="1" ht="16.5" x14ac:dyDescent="0.3">
      <c r="A7" s="117" t="s">
        <v>4363</v>
      </c>
      <c r="B7" s="42"/>
      <c r="C7" s="42"/>
      <c r="D7" s="42"/>
      <c r="E7" s="42"/>
      <c r="F7" s="42"/>
    </row>
    <row r="8" spans="1:14" s="70" customFormat="1" ht="16.5" x14ac:dyDescent="0.35">
      <c r="A8" s="117" t="s">
        <v>4382</v>
      </c>
      <c r="B8" s="43"/>
      <c r="C8" s="42"/>
      <c r="D8" s="42"/>
      <c r="E8" s="42"/>
      <c r="F8" s="42"/>
    </row>
    <row r="9" spans="1:14" s="1" customFormat="1" ht="20.149999999999999" customHeight="1" x14ac:dyDescent="0.3">
      <c r="A9" s="117" t="str">
        <f>"Ist-Daten nach dem Entgeltkatalog des Kalenderjahres " &amp; VVJ &amp; " des Jahres " &amp; VVJ</f>
        <v>Ist-Daten nach dem Entgeltkatalog des Kalenderjahres &lt;x-2&gt; des Jahres &lt;x-2&gt;</v>
      </c>
      <c r="B9" s="117"/>
      <c r="C9" s="117"/>
      <c r="D9" s="117"/>
      <c r="E9" s="117"/>
      <c r="F9" s="117"/>
      <c r="G9" s="117"/>
    </row>
    <row r="10" spans="1:14" s="1" customFormat="1" ht="20.149999999999999" customHeight="1" x14ac:dyDescent="0.3">
      <c r="A10" s="78"/>
      <c r="B10" s="2"/>
      <c r="C10" s="2"/>
    </row>
    <row r="11" spans="1:14" s="38" customFormat="1" ht="33.75" customHeight="1" x14ac:dyDescent="0.35">
      <c r="A11" s="203" t="s">
        <v>90</v>
      </c>
      <c r="B11" s="128" t="s">
        <v>176</v>
      </c>
      <c r="C11" s="128" t="s">
        <v>119</v>
      </c>
      <c r="D11" s="53" t="s">
        <v>92</v>
      </c>
      <c r="E11" s="203" t="s">
        <v>91</v>
      </c>
      <c r="F11" s="128" t="s">
        <v>118</v>
      </c>
      <c r="G11" s="54"/>
      <c r="H11" s="54"/>
      <c r="I11" s="54"/>
      <c r="J11" s="54"/>
      <c r="K11" s="54"/>
      <c r="L11" s="54"/>
      <c r="M11" s="54"/>
      <c r="N11" s="54"/>
    </row>
    <row r="12" spans="1:14" x14ac:dyDescent="0.35">
      <c r="A12" s="52">
        <v>1</v>
      </c>
      <c r="B12" s="55">
        <v>2</v>
      </c>
      <c r="C12" s="44">
        <v>3</v>
      </c>
      <c r="D12" s="44">
        <v>4</v>
      </c>
      <c r="E12" s="201">
        <v>5</v>
      </c>
      <c r="F12" s="44">
        <v>6</v>
      </c>
      <c r="G12" s="70"/>
      <c r="H12" s="70"/>
      <c r="I12" s="70"/>
      <c r="J12" s="70"/>
      <c r="K12" s="70"/>
      <c r="L12" s="70"/>
      <c r="M12" s="70"/>
      <c r="N12" s="70"/>
    </row>
    <row r="13" spans="1:14" s="1" customFormat="1" ht="20.149999999999999" customHeight="1" x14ac:dyDescent="0.3">
      <c r="A13" s="120" t="s">
        <v>67</v>
      </c>
      <c r="B13" s="531"/>
      <c r="C13" s="531"/>
    </row>
    <row r="14" spans="1:14" ht="24.9" customHeight="1" x14ac:dyDescent="0.35">
      <c r="A14" s="175" t="s">
        <v>172</v>
      </c>
      <c r="B14" s="175" t="s">
        <v>172</v>
      </c>
      <c r="C14" s="175" t="s">
        <v>172</v>
      </c>
      <c r="D14" s="279">
        <f>SUM(D16:D16)</f>
        <v>0</v>
      </c>
      <c r="E14" s="175" t="s">
        <v>172</v>
      </c>
      <c r="F14" s="594">
        <f>SUM(F16:F16)</f>
        <v>0</v>
      </c>
      <c r="G14" s="70"/>
      <c r="H14" s="70"/>
      <c r="I14" s="70"/>
      <c r="J14" s="70"/>
      <c r="K14" s="70"/>
      <c r="L14" s="70"/>
      <c r="M14" s="70"/>
      <c r="N14" s="70"/>
    </row>
    <row r="15" spans="1:14" s="1" customFormat="1" ht="20.149999999999999" customHeight="1" x14ac:dyDescent="0.3">
      <c r="A15" s="287" t="s">
        <v>115</v>
      </c>
      <c r="B15" s="595"/>
      <c r="C15" s="595"/>
      <c r="D15" s="595"/>
      <c r="E15" s="595"/>
      <c r="F15" s="595"/>
    </row>
    <row r="16" spans="1:14" ht="24.9" customHeight="1" x14ac:dyDescent="0.35">
      <c r="A16" s="591"/>
      <c r="B16" s="247"/>
      <c r="C16" s="247"/>
      <c r="D16" s="247"/>
      <c r="E16" s="593"/>
      <c r="F16" s="590">
        <f>D16*E16</f>
        <v>0</v>
      </c>
      <c r="G16" s="70"/>
      <c r="H16" s="70"/>
      <c r="I16" s="70"/>
      <c r="J16" s="70"/>
      <c r="K16" s="70"/>
      <c r="L16" s="70"/>
      <c r="M16" s="70"/>
      <c r="N16" s="70"/>
    </row>
    <row r="17" spans="1:15" ht="24.9" customHeight="1" x14ac:dyDescent="0.35">
      <c r="A17" s="596"/>
      <c r="B17" s="596"/>
      <c r="C17" s="291"/>
      <c r="D17" s="291"/>
      <c r="E17" s="291"/>
      <c r="F17" s="291"/>
      <c r="G17" s="70"/>
      <c r="H17" s="70"/>
      <c r="I17" s="70"/>
      <c r="J17" s="70"/>
      <c r="K17" s="70"/>
      <c r="L17" s="70"/>
      <c r="M17" s="70"/>
      <c r="N17" s="70"/>
    </row>
    <row r="18" spans="1:15" ht="24.9" customHeight="1" x14ac:dyDescent="0.35">
      <c r="A18" s="37"/>
      <c r="B18" s="70"/>
      <c r="C18" s="70"/>
      <c r="D18" s="70"/>
      <c r="E18" s="70"/>
      <c r="F18" s="70"/>
      <c r="G18" s="70"/>
      <c r="H18" s="70"/>
      <c r="I18" s="70"/>
      <c r="J18" s="70"/>
      <c r="K18" s="70"/>
      <c r="L18" s="70"/>
      <c r="M18" s="70"/>
      <c r="N18" s="70"/>
    </row>
    <row r="19" spans="1:15" ht="24.9" customHeight="1" x14ac:dyDescent="0.35">
      <c r="A19" s="37"/>
      <c r="B19" s="51"/>
      <c r="C19" s="51"/>
      <c r="D19" s="51"/>
      <c r="E19" s="51"/>
      <c r="F19" s="51"/>
      <c r="G19" s="70"/>
      <c r="H19" s="70"/>
      <c r="I19" s="70"/>
      <c r="J19" s="70"/>
      <c r="K19" s="70"/>
      <c r="L19" s="70"/>
      <c r="M19" s="70"/>
      <c r="N19" s="70"/>
    </row>
    <row r="20" spans="1:15" ht="24.9" customHeight="1" x14ac:dyDescent="0.35">
      <c r="A20" s="27"/>
      <c r="B20" s="70"/>
      <c r="C20" s="70"/>
      <c r="D20" s="70"/>
      <c r="E20" s="70"/>
      <c r="F20" s="70"/>
      <c r="G20" s="70"/>
      <c r="H20" s="70"/>
      <c r="I20" s="70"/>
      <c r="J20" s="70"/>
      <c r="K20" s="70"/>
      <c r="L20" s="70"/>
      <c r="M20" s="70"/>
      <c r="N20" s="70"/>
    </row>
    <row r="21" spans="1:15" x14ac:dyDescent="0.35">
      <c r="A21" s="70"/>
      <c r="B21" s="70"/>
      <c r="C21" s="70"/>
      <c r="D21" s="70"/>
      <c r="E21" s="70"/>
      <c r="F21" s="70"/>
      <c r="G21" s="70"/>
      <c r="H21" s="70"/>
      <c r="I21" s="70"/>
      <c r="J21" s="70"/>
      <c r="K21" s="70"/>
      <c r="L21" s="70"/>
      <c r="M21" s="70"/>
      <c r="N21" s="70"/>
    </row>
    <row r="22" spans="1:15" x14ac:dyDescent="0.35">
      <c r="A22" s="70"/>
      <c r="B22" s="70"/>
      <c r="C22" s="70"/>
      <c r="D22" s="70"/>
      <c r="E22" s="70"/>
      <c r="F22" s="70"/>
      <c r="G22" s="70"/>
      <c r="H22" s="70"/>
      <c r="I22" s="70"/>
      <c r="J22" s="70"/>
      <c r="K22" s="70"/>
      <c r="L22" s="70"/>
      <c r="M22" s="70"/>
      <c r="N22" s="70"/>
      <c r="O22" s="70"/>
    </row>
    <row r="23" spans="1:15" x14ac:dyDescent="0.35">
      <c r="A23" s="70"/>
      <c r="B23" s="70"/>
      <c r="C23" s="70"/>
      <c r="D23" s="70"/>
      <c r="E23" s="70"/>
      <c r="F23" s="70"/>
      <c r="G23" s="51"/>
      <c r="H23" s="51"/>
      <c r="I23" s="51"/>
      <c r="J23" s="51"/>
      <c r="K23" s="51"/>
      <c r="L23" s="51"/>
      <c r="M23" s="51"/>
      <c r="N23" s="51"/>
      <c r="O23" s="51"/>
    </row>
    <row r="24" spans="1:15" x14ac:dyDescent="0.35">
      <c r="A24" s="70"/>
      <c r="B24" s="70"/>
      <c r="C24" s="70"/>
      <c r="D24" s="70"/>
      <c r="E24" s="70"/>
      <c r="F24" s="70"/>
      <c r="G24" s="70"/>
      <c r="H24" s="70"/>
      <c r="I24" s="70"/>
      <c r="J24" s="70"/>
      <c r="K24" s="70"/>
      <c r="L24" s="70"/>
      <c r="M24" s="70"/>
      <c r="N24" s="70"/>
      <c r="O24" s="70"/>
    </row>
    <row r="25" spans="1:15" x14ac:dyDescent="0.35">
      <c r="A25" s="70"/>
      <c r="B25" s="70"/>
      <c r="C25" s="70"/>
      <c r="D25" s="70"/>
      <c r="E25" s="70"/>
      <c r="F25" s="70"/>
      <c r="G25" s="70"/>
      <c r="H25" s="70"/>
      <c r="I25" s="70"/>
      <c r="J25" s="70"/>
      <c r="K25" s="70"/>
      <c r="L25" s="70"/>
      <c r="M25" s="70"/>
      <c r="N25" s="70"/>
      <c r="O25" s="70"/>
    </row>
    <row r="26" spans="1:15" x14ac:dyDescent="0.35">
      <c r="A26" s="70"/>
      <c r="B26" s="70"/>
      <c r="C26" s="70"/>
      <c r="D26" s="70"/>
      <c r="E26" s="70"/>
      <c r="F26" s="70"/>
      <c r="G26" s="70"/>
      <c r="H26" s="70"/>
      <c r="I26" s="70"/>
      <c r="J26" s="70"/>
      <c r="K26" s="70"/>
      <c r="L26" s="70"/>
      <c r="M26" s="70"/>
      <c r="N26" s="70"/>
      <c r="O26" s="70"/>
    </row>
    <row r="27" spans="1:15" x14ac:dyDescent="0.35">
      <c r="A27" s="70"/>
      <c r="B27" s="70"/>
      <c r="C27" s="70"/>
      <c r="D27" s="70"/>
      <c r="E27" s="70"/>
      <c r="F27" s="70"/>
      <c r="G27" s="70"/>
      <c r="H27" s="70"/>
      <c r="I27" s="70"/>
      <c r="J27" s="70"/>
      <c r="K27" s="70"/>
      <c r="L27" s="70"/>
      <c r="M27" s="70"/>
      <c r="N27" s="70"/>
      <c r="O27" s="70"/>
    </row>
    <row r="28" spans="1:15" x14ac:dyDescent="0.35">
      <c r="A28" s="70"/>
      <c r="B28" s="70"/>
      <c r="C28" s="70"/>
      <c r="D28" s="70"/>
      <c r="E28" s="70"/>
      <c r="F28" s="70"/>
      <c r="G28" s="70"/>
      <c r="H28" s="70"/>
      <c r="I28" s="70"/>
      <c r="J28" s="70"/>
      <c r="K28" s="70"/>
      <c r="L28" s="70"/>
      <c r="M28" s="70"/>
      <c r="N28" s="70"/>
      <c r="O28" s="70"/>
    </row>
    <row r="29" spans="1:15" x14ac:dyDescent="0.35">
      <c r="A29" s="70"/>
      <c r="B29" s="70"/>
      <c r="C29" s="70"/>
      <c r="D29" s="70"/>
      <c r="E29" s="70"/>
      <c r="F29" s="70"/>
      <c r="G29" s="70"/>
      <c r="H29" s="70"/>
      <c r="I29" s="70"/>
      <c r="J29" s="70"/>
      <c r="K29" s="70"/>
      <c r="L29" s="70"/>
      <c r="M29" s="70"/>
      <c r="N29" s="70"/>
      <c r="O29" s="70"/>
    </row>
    <row r="30" spans="1:15" x14ac:dyDescent="0.35">
      <c r="A30" s="70"/>
      <c r="B30" s="70"/>
      <c r="C30" s="70"/>
      <c r="D30" s="70"/>
      <c r="E30" s="70"/>
      <c r="F30" s="70"/>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1">
    <tabColor theme="9" tint="0.59996337778862885"/>
  </sheetPr>
  <dimension ref="A1:O30"/>
  <sheetViews>
    <sheetView topLeftCell="A10" zoomScaleNormal="100" zoomScalePageLayoutView="55" workbookViewId="0">
      <selection activeCell="A16" sqref="A16"/>
    </sheetView>
  </sheetViews>
  <sheetFormatPr baseColWidth="10" defaultColWidth="11" defaultRowHeight="14.5" x14ac:dyDescent="0.35"/>
  <cols>
    <col min="1" max="1" width="22.83203125" style="40" customWidth="1"/>
    <col min="2" max="2" width="19.9140625" style="40" customWidth="1"/>
    <col min="3" max="3" width="16.08203125" style="40" customWidth="1"/>
    <col min="4" max="4" width="14.08203125" style="40" customWidth="1"/>
    <col min="5" max="5" width="16.08203125" style="40" customWidth="1"/>
    <col min="6" max="6" width="11.4140625" style="40" bestFit="1" customWidth="1"/>
    <col min="7" max="16384" width="11" style="4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E3.4 VJ</v>
      </c>
      <c r="C5"/>
      <c r="D5"/>
      <c r="E5"/>
      <c r="F5"/>
    </row>
    <row r="6" spans="1:14" s="1" customFormat="1" ht="20.149999999999999" customHeight="1" x14ac:dyDescent="0.3"/>
    <row r="7" spans="1:14" s="70" customFormat="1" ht="16.5" x14ac:dyDescent="0.3">
      <c r="A7" s="117" t="s">
        <v>4363</v>
      </c>
      <c r="B7" s="42"/>
      <c r="C7" s="42"/>
      <c r="D7" s="42"/>
      <c r="E7" s="42"/>
      <c r="F7" s="42"/>
    </row>
    <row r="8" spans="1:14" s="70" customFormat="1" ht="16.5" x14ac:dyDescent="0.35">
      <c r="A8" s="117" t="s">
        <v>4382</v>
      </c>
      <c r="B8" s="43"/>
      <c r="C8" s="42"/>
      <c r="D8" s="42"/>
      <c r="E8" s="42"/>
      <c r="F8" s="42"/>
    </row>
    <row r="9" spans="1:14" s="1" customFormat="1" ht="20.149999999999999" customHeight="1" x14ac:dyDescent="0.3">
      <c r="A9" s="117" t="str">
        <f>"Ist-Daten nach dem Entgeltkatalog des Kalenderjahres " &amp; VJ &amp; " des Jahres " &amp; VJ</f>
        <v>Ist-Daten nach dem Entgeltkatalog des Kalenderjahres &lt;x-1&gt; des Jahres &lt;x-1&gt;</v>
      </c>
      <c r="B9" s="117"/>
      <c r="C9" s="117"/>
      <c r="D9" s="117"/>
      <c r="E9" s="117"/>
      <c r="F9" s="117"/>
      <c r="G9" s="117"/>
    </row>
    <row r="10" spans="1:14" s="1" customFormat="1" ht="20.149999999999999" customHeight="1" x14ac:dyDescent="0.3">
      <c r="A10" s="78"/>
      <c r="B10" s="2"/>
      <c r="C10" s="2"/>
    </row>
    <row r="11" spans="1:14" s="38" customFormat="1" ht="33.75" customHeight="1" x14ac:dyDescent="0.35">
      <c r="A11" s="203" t="s">
        <v>90</v>
      </c>
      <c r="B11" s="128" t="s">
        <v>176</v>
      </c>
      <c r="C11" s="128" t="s">
        <v>119</v>
      </c>
      <c r="D11" s="53" t="s">
        <v>92</v>
      </c>
      <c r="E11" s="203" t="s">
        <v>91</v>
      </c>
      <c r="F11" s="128" t="s">
        <v>118</v>
      </c>
      <c r="G11" s="54"/>
      <c r="H11" s="54"/>
      <c r="I11" s="54"/>
      <c r="J11" s="54"/>
      <c r="K11" s="54"/>
      <c r="L11" s="54"/>
      <c r="M11" s="54"/>
      <c r="N11" s="54"/>
    </row>
    <row r="12" spans="1:14" x14ac:dyDescent="0.35">
      <c r="A12" s="52">
        <v>1</v>
      </c>
      <c r="B12" s="55">
        <v>2</v>
      </c>
      <c r="C12" s="44">
        <v>3</v>
      </c>
      <c r="D12" s="44">
        <v>4</v>
      </c>
      <c r="E12" s="201">
        <v>5</v>
      </c>
      <c r="F12" s="44">
        <v>6</v>
      </c>
      <c r="G12" s="70"/>
      <c r="H12" s="70"/>
      <c r="I12" s="70"/>
      <c r="J12" s="70"/>
      <c r="K12" s="70"/>
      <c r="L12" s="70"/>
      <c r="M12" s="70"/>
      <c r="N12" s="70"/>
    </row>
    <row r="13" spans="1:14" s="1" customFormat="1" ht="20.149999999999999" customHeight="1" x14ac:dyDescent="0.3">
      <c r="A13" s="120" t="s">
        <v>67</v>
      </c>
      <c r="B13" s="531"/>
      <c r="C13" s="531"/>
    </row>
    <row r="14" spans="1:14" ht="24.9" customHeight="1" x14ac:dyDescent="0.35">
      <c r="A14" s="175" t="s">
        <v>172</v>
      </c>
      <c r="B14" s="175" t="s">
        <v>172</v>
      </c>
      <c r="C14" s="175" t="s">
        <v>172</v>
      </c>
      <c r="D14" s="279">
        <f>SUM(D16:D16)</f>
        <v>0</v>
      </c>
      <c r="E14" s="175" t="s">
        <v>172</v>
      </c>
      <c r="F14" s="594">
        <f>SUM(F16:F16)</f>
        <v>0</v>
      </c>
      <c r="G14" s="70"/>
      <c r="H14" s="70"/>
      <c r="I14" s="70"/>
      <c r="J14" s="70"/>
      <c r="K14" s="70"/>
      <c r="L14" s="70"/>
      <c r="M14" s="70"/>
      <c r="N14" s="70"/>
    </row>
    <row r="15" spans="1:14" s="1" customFormat="1" ht="20.149999999999999" customHeight="1" x14ac:dyDescent="0.3">
      <c r="A15" s="287" t="s">
        <v>115</v>
      </c>
      <c r="B15" s="595"/>
      <c r="C15" s="595"/>
      <c r="D15" s="595"/>
      <c r="E15" s="595"/>
      <c r="F15" s="595"/>
    </row>
    <row r="16" spans="1:14" ht="24.9" customHeight="1" x14ac:dyDescent="0.35">
      <c r="A16" s="591"/>
      <c r="B16" s="247"/>
      <c r="C16" s="247"/>
      <c r="D16" s="247"/>
      <c r="E16" s="593"/>
      <c r="F16" s="590">
        <f>D16*E16</f>
        <v>0</v>
      </c>
      <c r="G16" s="70"/>
      <c r="H16" s="70"/>
      <c r="I16" s="70"/>
      <c r="J16" s="70"/>
      <c r="K16" s="70"/>
      <c r="L16" s="70"/>
      <c r="M16" s="70"/>
      <c r="N16" s="70"/>
    </row>
    <row r="17" spans="1:15" ht="24.9" customHeight="1" x14ac:dyDescent="0.35">
      <c r="A17" s="596"/>
      <c r="B17" s="596"/>
      <c r="C17" s="291"/>
      <c r="D17" s="291"/>
      <c r="E17" s="291"/>
      <c r="F17" s="291"/>
      <c r="G17" s="70"/>
      <c r="H17" s="70"/>
      <c r="I17" s="70"/>
      <c r="J17" s="70"/>
      <c r="K17" s="70"/>
      <c r="L17" s="70"/>
      <c r="M17" s="70"/>
      <c r="N17" s="70"/>
    </row>
    <row r="18" spans="1:15" ht="24.9" customHeight="1" x14ac:dyDescent="0.35">
      <c r="A18" s="37"/>
      <c r="B18" s="70"/>
      <c r="C18" s="70"/>
      <c r="D18" s="70"/>
      <c r="E18" s="70"/>
      <c r="F18" s="70"/>
      <c r="G18" s="70"/>
      <c r="H18" s="70"/>
      <c r="I18" s="70"/>
      <c r="J18" s="70"/>
      <c r="K18" s="70"/>
      <c r="L18" s="70"/>
      <c r="M18" s="70"/>
      <c r="N18" s="70"/>
    </row>
    <row r="19" spans="1:15" ht="24.9" customHeight="1" x14ac:dyDescent="0.35">
      <c r="A19" s="37"/>
      <c r="B19" s="51"/>
      <c r="C19" s="51"/>
      <c r="D19" s="51"/>
      <c r="E19" s="51"/>
      <c r="F19" s="51"/>
      <c r="G19" s="70"/>
      <c r="H19" s="70"/>
      <c r="I19" s="70"/>
      <c r="J19" s="70"/>
      <c r="K19" s="70"/>
      <c r="L19" s="70"/>
      <c r="M19" s="70"/>
      <c r="N19" s="70"/>
    </row>
    <row r="20" spans="1:15" ht="24.9" customHeight="1" x14ac:dyDescent="0.35">
      <c r="A20" s="27"/>
      <c r="B20" s="70"/>
      <c r="C20" s="70"/>
      <c r="D20" s="70"/>
      <c r="E20" s="70"/>
      <c r="F20" s="70"/>
      <c r="G20" s="70"/>
      <c r="H20" s="70"/>
      <c r="I20" s="70"/>
      <c r="J20" s="70"/>
      <c r="K20" s="70"/>
      <c r="L20" s="70"/>
      <c r="M20" s="70"/>
      <c r="N20" s="70"/>
    </row>
    <row r="21" spans="1:15" x14ac:dyDescent="0.35">
      <c r="A21" s="70"/>
      <c r="B21" s="70"/>
      <c r="C21" s="70"/>
      <c r="D21" s="70"/>
      <c r="E21" s="70"/>
      <c r="F21" s="70"/>
      <c r="G21" s="70"/>
      <c r="H21" s="70"/>
      <c r="I21" s="70"/>
      <c r="J21" s="70"/>
      <c r="K21" s="70"/>
      <c r="L21" s="70"/>
      <c r="M21" s="70"/>
      <c r="N21" s="70"/>
    </row>
    <row r="22" spans="1:15" x14ac:dyDescent="0.35">
      <c r="A22" s="70"/>
      <c r="B22" s="70"/>
      <c r="C22" s="70"/>
      <c r="D22" s="70"/>
      <c r="E22" s="70"/>
      <c r="F22" s="70"/>
      <c r="G22" s="70"/>
      <c r="H22" s="70"/>
      <c r="I22" s="70"/>
      <c r="J22" s="70"/>
      <c r="K22" s="70"/>
      <c r="L22" s="70"/>
      <c r="M22" s="70"/>
      <c r="N22" s="70"/>
      <c r="O22" s="70"/>
    </row>
    <row r="23" spans="1:15" x14ac:dyDescent="0.35">
      <c r="A23" s="70"/>
      <c r="B23" s="70"/>
      <c r="C23" s="70"/>
      <c r="D23" s="70"/>
      <c r="E23" s="70"/>
      <c r="F23" s="70"/>
      <c r="G23" s="51"/>
      <c r="H23" s="51"/>
      <c r="I23" s="51"/>
      <c r="J23" s="51"/>
      <c r="K23" s="51"/>
      <c r="L23" s="51"/>
      <c r="M23" s="51"/>
      <c r="N23" s="51"/>
      <c r="O23" s="51"/>
    </row>
    <row r="24" spans="1:15" x14ac:dyDescent="0.35">
      <c r="A24" s="70"/>
      <c r="B24" s="70"/>
      <c r="C24" s="70"/>
      <c r="D24" s="70"/>
      <c r="E24" s="70"/>
      <c r="F24" s="70"/>
      <c r="G24" s="70"/>
      <c r="H24" s="70"/>
      <c r="I24" s="70"/>
      <c r="J24" s="70"/>
      <c r="K24" s="70"/>
      <c r="L24" s="70"/>
      <c r="M24" s="70"/>
      <c r="N24" s="70"/>
      <c r="O24" s="70"/>
    </row>
    <row r="25" spans="1:15" x14ac:dyDescent="0.35">
      <c r="A25" s="70"/>
      <c r="B25" s="70"/>
      <c r="C25" s="70"/>
      <c r="D25" s="70"/>
      <c r="E25" s="70"/>
      <c r="F25" s="70"/>
      <c r="G25" s="70"/>
      <c r="H25" s="70"/>
      <c r="I25" s="70"/>
      <c r="J25" s="70"/>
      <c r="K25" s="70"/>
      <c r="L25" s="70"/>
      <c r="M25" s="70"/>
      <c r="N25" s="70"/>
      <c r="O25" s="70"/>
    </row>
    <row r="26" spans="1:15" x14ac:dyDescent="0.35">
      <c r="A26" s="70"/>
      <c r="B26" s="70"/>
      <c r="C26" s="70"/>
      <c r="D26" s="70"/>
      <c r="E26" s="70"/>
      <c r="F26" s="70"/>
      <c r="G26" s="70"/>
      <c r="H26" s="70"/>
      <c r="I26" s="70"/>
      <c r="J26" s="70"/>
      <c r="K26" s="70"/>
      <c r="L26" s="70"/>
      <c r="M26" s="70"/>
      <c r="N26" s="70"/>
      <c r="O26" s="70"/>
    </row>
    <row r="27" spans="1:15" x14ac:dyDescent="0.35">
      <c r="A27" s="70"/>
      <c r="B27" s="70"/>
      <c r="C27" s="70"/>
      <c r="D27" s="70"/>
      <c r="E27" s="70"/>
      <c r="F27" s="70"/>
      <c r="G27" s="70"/>
      <c r="H27" s="70"/>
      <c r="I27" s="70"/>
      <c r="J27" s="70"/>
      <c r="K27" s="70"/>
      <c r="L27" s="70"/>
      <c r="M27" s="70"/>
      <c r="N27" s="70"/>
      <c r="O27" s="70"/>
    </row>
    <row r="28" spans="1:15" x14ac:dyDescent="0.35">
      <c r="A28" s="70"/>
      <c r="B28" s="70"/>
      <c r="C28" s="70"/>
      <c r="D28" s="70"/>
      <c r="E28" s="70"/>
      <c r="F28" s="70"/>
      <c r="G28" s="70"/>
      <c r="H28" s="70"/>
      <c r="I28" s="70"/>
      <c r="J28" s="70"/>
      <c r="K28" s="70"/>
      <c r="L28" s="70"/>
      <c r="M28" s="70"/>
      <c r="N28" s="70"/>
      <c r="O28" s="70"/>
    </row>
    <row r="29" spans="1:15" x14ac:dyDescent="0.35">
      <c r="A29" s="70"/>
      <c r="B29" s="70"/>
      <c r="C29" s="70"/>
      <c r="D29" s="70"/>
      <c r="E29" s="70"/>
      <c r="F29" s="70"/>
      <c r="G29" s="70"/>
      <c r="H29" s="70"/>
      <c r="I29" s="70"/>
      <c r="J29" s="70"/>
      <c r="K29" s="70"/>
      <c r="L29" s="70"/>
      <c r="M29" s="70"/>
      <c r="N29" s="70"/>
      <c r="O29" s="70"/>
    </row>
    <row r="30" spans="1:15" x14ac:dyDescent="0.35">
      <c r="A30" s="70"/>
      <c r="B30" s="70"/>
      <c r="C30" s="70"/>
      <c r="D30" s="70"/>
      <c r="E30" s="70"/>
      <c r="F30" s="70"/>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3">
    <tabColor theme="6" tint="0.59996337778862885"/>
  </sheetPr>
  <dimension ref="A1:O30"/>
  <sheetViews>
    <sheetView topLeftCell="A10" zoomScaleNormal="100" zoomScalePageLayoutView="55" workbookViewId="0">
      <selection activeCell="A16" sqref="A16"/>
    </sheetView>
  </sheetViews>
  <sheetFormatPr baseColWidth="10" defaultColWidth="11" defaultRowHeight="14.5" x14ac:dyDescent="0.35"/>
  <cols>
    <col min="1" max="1" width="22.83203125" style="40" customWidth="1"/>
    <col min="2" max="2" width="19.9140625" style="40" customWidth="1"/>
    <col min="3" max="3" width="16.08203125" style="40" customWidth="1"/>
    <col min="4" max="4" width="14.08203125" style="40" customWidth="1"/>
    <col min="5" max="5" width="16.08203125" style="40" customWidth="1"/>
    <col min="6" max="6" width="11.4140625" style="40" bestFit="1" customWidth="1"/>
    <col min="7" max="16384" width="11" style="4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E3.4 F</v>
      </c>
      <c r="C5"/>
      <c r="D5"/>
      <c r="E5"/>
      <c r="F5"/>
    </row>
    <row r="6" spans="1:14" s="1" customFormat="1" ht="20.149999999999999" customHeight="1" x14ac:dyDescent="0.3"/>
    <row r="7" spans="1:14" s="70" customFormat="1" ht="16.5" x14ac:dyDescent="0.3">
      <c r="A7" s="117" t="s">
        <v>4363</v>
      </c>
      <c r="B7" s="42"/>
      <c r="C7" s="42"/>
      <c r="D7" s="42"/>
      <c r="E7" s="42"/>
      <c r="F7" s="42"/>
    </row>
    <row r="8" spans="1:14" s="70" customFormat="1" ht="16.5" x14ac:dyDescent="0.35">
      <c r="A8" s="117" t="s">
        <v>4382</v>
      </c>
      <c r="B8" s="43"/>
      <c r="C8" s="42"/>
      <c r="D8" s="42"/>
      <c r="E8" s="42"/>
      <c r="F8" s="42"/>
    </row>
    <row r="9" spans="1:14" s="1" customFormat="1" ht="20.149999999999999" customHeight="1" x14ac:dyDescent="0.3">
      <c r="A9" s="117" t="str">
        <f>"Forderung für den Vereinbarungszeitraum " &amp; BJ</f>
        <v>Forderung für den Vereinbarungszeitraum &lt;x&gt;</v>
      </c>
      <c r="B9" s="117"/>
      <c r="C9" s="117"/>
      <c r="D9" s="117"/>
      <c r="E9" s="117"/>
      <c r="F9" s="117"/>
      <c r="G9" s="117"/>
    </row>
    <row r="10" spans="1:14" s="1" customFormat="1" ht="20.149999999999999" customHeight="1" x14ac:dyDescent="0.3">
      <c r="A10" s="78"/>
      <c r="B10" s="2"/>
      <c r="C10" s="2"/>
    </row>
    <row r="11" spans="1:14" s="38" customFormat="1" ht="33.75" customHeight="1" x14ac:dyDescent="0.35">
      <c r="A11" s="203" t="s">
        <v>90</v>
      </c>
      <c r="B11" s="128" t="s">
        <v>176</v>
      </c>
      <c r="C11" s="128" t="s">
        <v>119</v>
      </c>
      <c r="D11" s="53" t="s">
        <v>92</v>
      </c>
      <c r="E11" s="203" t="s">
        <v>91</v>
      </c>
      <c r="F11" s="128" t="s">
        <v>118</v>
      </c>
      <c r="G11" s="54"/>
      <c r="H11" s="54"/>
      <c r="I11" s="54"/>
      <c r="J11" s="54"/>
      <c r="K11" s="54"/>
      <c r="L11" s="54"/>
      <c r="M11" s="54"/>
      <c r="N11" s="54"/>
    </row>
    <row r="12" spans="1:14" x14ac:dyDescent="0.35">
      <c r="A12" s="52">
        <v>1</v>
      </c>
      <c r="B12" s="55">
        <v>2</v>
      </c>
      <c r="C12" s="44">
        <v>3</v>
      </c>
      <c r="D12" s="44">
        <v>4</v>
      </c>
      <c r="E12" s="201">
        <v>5</v>
      </c>
      <c r="F12" s="44">
        <v>6</v>
      </c>
      <c r="G12" s="70"/>
      <c r="H12" s="70"/>
      <c r="I12" s="70"/>
      <c r="J12" s="70"/>
      <c r="K12" s="70"/>
      <c r="L12" s="70"/>
      <c r="M12" s="70"/>
      <c r="N12" s="70"/>
    </row>
    <row r="13" spans="1:14" s="1" customFormat="1" ht="20.149999999999999" customHeight="1" x14ac:dyDescent="0.3">
      <c r="A13" s="120" t="s">
        <v>67</v>
      </c>
      <c r="B13" s="531"/>
      <c r="C13" s="531"/>
    </row>
    <row r="14" spans="1:14" ht="24.9" customHeight="1" x14ac:dyDescent="0.35">
      <c r="A14" s="175" t="s">
        <v>172</v>
      </c>
      <c r="B14" s="175" t="s">
        <v>172</v>
      </c>
      <c r="C14" s="175" t="s">
        <v>172</v>
      </c>
      <c r="D14" s="279">
        <f>SUM(D16:D16)</f>
        <v>0</v>
      </c>
      <c r="E14" s="175" t="s">
        <v>172</v>
      </c>
      <c r="F14" s="594">
        <f>SUM(F16:F16)</f>
        <v>0</v>
      </c>
      <c r="G14" s="70"/>
      <c r="H14" s="70"/>
      <c r="I14" s="70"/>
      <c r="J14" s="70"/>
      <c r="K14" s="70"/>
      <c r="L14" s="70"/>
      <c r="M14" s="70"/>
      <c r="N14" s="70"/>
    </row>
    <row r="15" spans="1:14" s="1" customFormat="1" ht="20.149999999999999" customHeight="1" x14ac:dyDescent="0.3">
      <c r="A15" s="287" t="s">
        <v>115</v>
      </c>
      <c r="B15" s="595"/>
      <c r="C15" s="595"/>
      <c r="D15" s="595"/>
      <c r="E15" s="595"/>
      <c r="F15" s="595"/>
    </row>
    <row r="16" spans="1:14" ht="24.9" customHeight="1" x14ac:dyDescent="0.35">
      <c r="A16" s="591"/>
      <c r="B16" s="247"/>
      <c r="C16" s="247"/>
      <c r="D16" s="247"/>
      <c r="E16" s="593"/>
      <c r="F16" s="590">
        <f>D16*E16</f>
        <v>0</v>
      </c>
      <c r="G16" s="70"/>
      <c r="H16" s="70"/>
      <c r="I16" s="70"/>
      <c r="J16" s="70"/>
      <c r="K16" s="70"/>
      <c r="L16" s="70"/>
      <c r="M16" s="70"/>
      <c r="N16" s="70"/>
    </row>
    <row r="17" spans="1:15" ht="24.9" customHeight="1" x14ac:dyDescent="0.35">
      <c r="A17" s="596"/>
      <c r="B17" s="596"/>
      <c r="C17" s="291"/>
      <c r="D17" s="291"/>
      <c r="E17" s="291"/>
      <c r="F17" s="291"/>
      <c r="G17" s="70"/>
      <c r="H17" s="70"/>
      <c r="I17" s="70"/>
      <c r="J17" s="70"/>
      <c r="K17" s="70"/>
      <c r="L17" s="70"/>
      <c r="M17" s="70"/>
      <c r="N17" s="70"/>
    </row>
    <row r="18" spans="1:15" ht="24.9" customHeight="1" x14ac:dyDescent="0.35">
      <c r="A18" s="37"/>
      <c r="B18" s="70"/>
      <c r="C18" s="70"/>
      <c r="D18" s="70"/>
      <c r="E18" s="70"/>
      <c r="F18" s="70"/>
      <c r="G18" s="70"/>
      <c r="H18" s="70"/>
      <c r="I18" s="70"/>
      <c r="J18" s="70"/>
      <c r="K18" s="70"/>
      <c r="L18" s="70"/>
      <c r="M18" s="70"/>
      <c r="N18" s="70"/>
    </row>
    <row r="19" spans="1:15" ht="24.9" customHeight="1" x14ac:dyDescent="0.35">
      <c r="A19" s="37"/>
      <c r="B19" s="51"/>
      <c r="C19" s="51"/>
      <c r="D19" s="51"/>
      <c r="E19" s="51"/>
      <c r="F19" s="51"/>
      <c r="G19" s="70"/>
      <c r="H19" s="70"/>
      <c r="I19" s="70"/>
      <c r="J19" s="70"/>
      <c r="K19" s="70"/>
      <c r="L19" s="70"/>
      <c r="M19" s="70"/>
      <c r="N19" s="70"/>
    </row>
    <row r="20" spans="1:15" ht="24.9" customHeight="1" x14ac:dyDescent="0.35">
      <c r="A20" s="27"/>
      <c r="B20" s="70"/>
      <c r="C20" s="70"/>
      <c r="D20" s="70"/>
      <c r="E20" s="70"/>
      <c r="F20" s="70"/>
      <c r="G20" s="70"/>
      <c r="H20" s="70"/>
      <c r="I20" s="70"/>
      <c r="J20" s="70"/>
      <c r="K20" s="70"/>
      <c r="L20" s="70"/>
      <c r="M20" s="70"/>
      <c r="N20" s="70"/>
    </row>
    <row r="21" spans="1:15" x14ac:dyDescent="0.35">
      <c r="A21" s="70"/>
      <c r="B21" s="70"/>
      <c r="C21" s="70"/>
      <c r="D21" s="70"/>
      <c r="E21" s="70"/>
      <c r="F21" s="70"/>
      <c r="G21" s="70"/>
      <c r="H21" s="70"/>
      <c r="I21" s="70"/>
      <c r="J21" s="70"/>
      <c r="K21" s="70"/>
      <c r="L21" s="70"/>
      <c r="M21" s="70"/>
      <c r="N21" s="70"/>
    </row>
    <row r="22" spans="1:15" x14ac:dyDescent="0.35">
      <c r="A22" s="70"/>
      <c r="B22" s="70"/>
      <c r="C22" s="70"/>
      <c r="D22" s="70"/>
      <c r="E22" s="70"/>
      <c r="F22" s="70"/>
      <c r="G22" s="70"/>
      <c r="H22" s="70"/>
      <c r="I22" s="70"/>
      <c r="J22" s="70"/>
      <c r="K22" s="70"/>
      <c r="L22" s="70"/>
      <c r="M22" s="70"/>
      <c r="N22" s="70"/>
      <c r="O22" s="70"/>
    </row>
    <row r="23" spans="1:15" x14ac:dyDescent="0.35">
      <c r="A23" s="70"/>
      <c r="B23" s="70"/>
      <c r="C23" s="70"/>
      <c r="D23" s="70"/>
      <c r="E23" s="70"/>
      <c r="F23" s="70"/>
      <c r="G23" s="51"/>
      <c r="H23" s="51"/>
      <c r="I23" s="51"/>
      <c r="J23" s="51"/>
      <c r="K23" s="51"/>
      <c r="L23" s="51"/>
      <c r="M23" s="51"/>
      <c r="N23" s="51"/>
      <c r="O23" s="51"/>
    </row>
    <row r="24" spans="1:15" x14ac:dyDescent="0.35">
      <c r="A24" s="70"/>
      <c r="B24" s="70"/>
      <c r="C24" s="70"/>
      <c r="D24" s="70"/>
      <c r="E24" s="70"/>
      <c r="F24" s="70"/>
      <c r="G24" s="70"/>
      <c r="H24" s="70"/>
      <c r="I24" s="70"/>
      <c r="J24" s="70"/>
      <c r="K24" s="70"/>
      <c r="L24" s="70"/>
      <c r="M24" s="70"/>
      <c r="N24" s="70"/>
      <c r="O24" s="70"/>
    </row>
    <row r="25" spans="1:15" x14ac:dyDescent="0.35">
      <c r="A25" s="70"/>
      <c r="B25" s="70"/>
      <c r="C25" s="70"/>
      <c r="D25" s="70"/>
      <c r="E25" s="70"/>
      <c r="F25" s="70"/>
      <c r="G25" s="70"/>
      <c r="H25" s="70"/>
      <c r="I25" s="70"/>
      <c r="J25" s="70"/>
      <c r="K25" s="70"/>
      <c r="L25" s="70"/>
      <c r="M25" s="70"/>
      <c r="N25" s="70"/>
      <c r="O25" s="70"/>
    </row>
    <row r="26" spans="1:15" x14ac:dyDescent="0.35">
      <c r="A26" s="70"/>
      <c r="B26" s="70"/>
      <c r="C26" s="70"/>
      <c r="D26" s="70"/>
      <c r="E26" s="70"/>
      <c r="F26" s="70"/>
      <c r="G26" s="70"/>
      <c r="H26" s="70"/>
      <c r="I26" s="70"/>
      <c r="J26" s="70"/>
      <c r="K26" s="70"/>
      <c r="L26" s="70"/>
      <c r="M26" s="70"/>
      <c r="N26" s="70"/>
      <c r="O26" s="70"/>
    </row>
    <row r="27" spans="1:15" x14ac:dyDescent="0.35">
      <c r="A27" s="70"/>
      <c r="B27" s="70"/>
      <c r="C27" s="70"/>
      <c r="D27" s="70"/>
      <c r="E27" s="70"/>
      <c r="F27" s="70"/>
      <c r="G27" s="70"/>
      <c r="H27" s="70"/>
      <c r="I27" s="70"/>
      <c r="J27" s="70"/>
      <c r="K27" s="70"/>
      <c r="L27" s="70"/>
      <c r="M27" s="70"/>
      <c r="N27" s="70"/>
      <c r="O27" s="70"/>
    </row>
    <row r="28" spans="1:15" x14ac:dyDescent="0.35">
      <c r="A28" s="70"/>
      <c r="B28" s="70"/>
      <c r="C28" s="70"/>
      <c r="D28" s="70"/>
      <c r="E28" s="70"/>
      <c r="F28" s="70"/>
      <c r="G28" s="70"/>
      <c r="H28" s="70"/>
      <c r="I28" s="70"/>
      <c r="J28" s="70"/>
      <c r="K28" s="70"/>
      <c r="L28" s="70"/>
      <c r="M28" s="70"/>
      <c r="N28" s="70"/>
      <c r="O28" s="70"/>
    </row>
    <row r="29" spans="1:15" x14ac:dyDescent="0.35">
      <c r="A29" s="70"/>
      <c r="B29" s="70"/>
      <c r="C29" s="70"/>
      <c r="D29" s="70"/>
      <c r="E29" s="70"/>
      <c r="F29" s="70"/>
      <c r="G29" s="70"/>
      <c r="H29" s="70"/>
      <c r="I29" s="70"/>
      <c r="J29" s="70"/>
      <c r="K29" s="70"/>
      <c r="L29" s="70"/>
      <c r="M29" s="70"/>
      <c r="N29" s="70"/>
      <c r="O29" s="70"/>
    </row>
    <row r="30" spans="1:15" x14ac:dyDescent="0.35">
      <c r="A30" s="70"/>
      <c r="B30" s="70"/>
      <c r="C30" s="70"/>
      <c r="D30" s="70"/>
      <c r="E30" s="70"/>
      <c r="F30" s="70"/>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tabColor theme="8" tint="0.59996337778862885"/>
  </sheetPr>
  <dimension ref="A1:O30"/>
  <sheetViews>
    <sheetView topLeftCell="A10" zoomScaleNormal="100" zoomScalePageLayoutView="55" workbookViewId="0">
      <selection activeCell="A16" sqref="A16"/>
    </sheetView>
  </sheetViews>
  <sheetFormatPr baseColWidth="10" defaultColWidth="11" defaultRowHeight="14.5" x14ac:dyDescent="0.35"/>
  <cols>
    <col min="1" max="1" width="22.83203125" style="40" customWidth="1"/>
    <col min="2" max="2" width="19.9140625" style="40" customWidth="1"/>
    <col min="3" max="3" width="16.08203125" style="40" customWidth="1"/>
    <col min="4" max="4" width="14.08203125" style="40" customWidth="1"/>
    <col min="5" max="5" width="16.08203125" style="40" customWidth="1"/>
    <col min="6" max="6" width="11.4140625" style="40" bestFit="1" customWidth="1"/>
    <col min="7" max="16384" width="11" style="40"/>
  </cols>
  <sheetData>
    <row r="1" spans="1:14" s="1" customFormat="1" ht="9.9" customHeight="1" x14ac:dyDescent="0.3">
      <c r="A1" s="1" t="s">
        <v>190</v>
      </c>
    </row>
    <row r="2" spans="1:14" s="1" customFormat="1" ht="20.149999999999999" customHeight="1" x14ac:dyDescent="0.3">
      <c r="A2" s="183" t="s">
        <v>105</v>
      </c>
      <c r="B2" s="275" t="str">
        <f>IF(ISBLANK('A1'!B2),"",'A1'!B2)</f>
        <v/>
      </c>
      <c r="C2" s="208"/>
      <c r="D2" s="208"/>
      <c r="E2" s="208"/>
      <c r="F2" s="208"/>
    </row>
    <row r="3" spans="1:14" s="1" customFormat="1" ht="20.149999999999999" customHeight="1" x14ac:dyDescent="0.3">
      <c r="A3" s="183" t="s">
        <v>13</v>
      </c>
      <c r="B3" s="275" t="str">
        <f>IF(ISBLANK('A1'!B3),"",TEXT('A1'!B3,"t.M.jjjj"))</f>
        <v/>
      </c>
      <c r="C3" s="208"/>
      <c r="D3" s="208"/>
      <c r="E3" s="208"/>
      <c r="F3" s="208"/>
    </row>
    <row r="4" spans="1:14" s="1" customFormat="1" ht="20.149999999999999" customHeight="1" x14ac:dyDescent="0.3">
      <c r="A4" s="183" t="s">
        <v>0</v>
      </c>
      <c r="B4" s="639" t="str">
        <f>IF(ISBLANK('A1'!B4),"",'A1'!B4)</f>
        <v/>
      </c>
      <c r="C4" s="640"/>
      <c r="D4" s="640"/>
      <c r="E4" s="640"/>
      <c r="F4" s="640"/>
    </row>
    <row r="5" spans="1:14" s="1" customFormat="1" ht="20.149999999999999" customHeight="1" x14ac:dyDescent="0.3">
      <c r="A5" s="183" t="s">
        <v>189</v>
      </c>
      <c r="B5" s="275" t="str">
        <f ca="1">RIGHT(CELL("dateiname",A1),LEN(CELL("dateiname",A1))-FIND("]",CELL("dateiname",A1)))</f>
        <v>E3.4 V</v>
      </c>
      <c r="C5"/>
      <c r="D5"/>
      <c r="E5"/>
      <c r="F5"/>
    </row>
    <row r="6" spans="1:14" s="1" customFormat="1" ht="20.149999999999999" customHeight="1" x14ac:dyDescent="0.3"/>
    <row r="7" spans="1:14" s="70" customFormat="1" ht="16.5" x14ac:dyDescent="0.3">
      <c r="A7" s="117" t="s">
        <v>4363</v>
      </c>
      <c r="B7" s="42"/>
      <c r="C7" s="42"/>
      <c r="D7" s="42"/>
      <c r="E7" s="42"/>
      <c r="F7" s="42"/>
    </row>
    <row r="8" spans="1:14" s="70" customFormat="1" ht="16.5" x14ac:dyDescent="0.35">
      <c r="A8" s="117" t="s">
        <v>4382</v>
      </c>
      <c r="B8" s="43"/>
      <c r="C8" s="42"/>
      <c r="D8" s="42"/>
      <c r="E8" s="42"/>
      <c r="F8" s="42"/>
    </row>
    <row r="9" spans="1:14" s="1" customFormat="1" ht="20.149999999999999" customHeight="1" x14ac:dyDescent="0.3">
      <c r="A9" s="117" t="str">
        <f>"Vereinbarung für den Vereinbarungszeitraum " &amp; BJ</f>
        <v>Vereinbarung für den Vereinbarungszeitraum &lt;x&gt;</v>
      </c>
      <c r="B9" s="117"/>
      <c r="C9" s="117"/>
      <c r="D9" s="117"/>
      <c r="E9" s="117"/>
      <c r="F9" s="117"/>
      <c r="G9" s="117"/>
    </row>
    <row r="10" spans="1:14" s="1" customFormat="1" ht="20.149999999999999" customHeight="1" x14ac:dyDescent="0.3">
      <c r="A10" s="78"/>
      <c r="B10" s="2"/>
      <c r="C10" s="2"/>
    </row>
    <row r="11" spans="1:14" s="38" customFormat="1" ht="33.75" customHeight="1" x14ac:dyDescent="0.35">
      <c r="A11" s="49" t="s">
        <v>90</v>
      </c>
      <c r="B11" s="128" t="s">
        <v>176</v>
      </c>
      <c r="C11" s="128" t="s">
        <v>119</v>
      </c>
      <c r="D11" s="53" t="s">
        <v>92</v>
      </c>
      <c r="E11" s="125" t="s">
        <v>91</v>
      </c>
      <c r="F11" s="128" t="s">
        <v>118</v>
      </c>
      <c r="G11" s="54"/>
      <c r="H11" s="54"/>
      <c r="I11" s="54"/>
      <c r="J11" s="54"/>
      <c r="K11" s="54"/>
      <c r="L11" s="54"/>
      <c r="M11" s="54"/>
      <c r="N11" s="54"/>
    </row>
    <row r="12" spans="1:14" x14ac:dyDescent="0.35">
      <c r="A12" s="52">
        <v>1</v>
      </c>
      <c r="B12" s="55">
        <v>2</v>
      </c>
      <c r="C12" s="44">
        <v>3</v>
      </c>
      <c r="D12" s="44">
        <v>4</v>
      </c>
      <c r="E12" s="124">
        <v>5</v>
      </c>
      <c r="F12" s="44">
        <v>6</v>
      </c>
      <c r="G12" s="31"/>
      <c r="H12" s="70"/>
      <c r="I12" s="31"/>
      <c r="J12" s="31"/>
      <c r="K12" s="31"/>
      <c r="L12" s="31"/>
      <c r="M12" s="31"/>
      <c r="N12" s="31"/>
    </row>
    <row r="13" spans="1:14" s="1" customFormat="1" ht="20.149999999999999" customHeight="1" x14ac:dyDescent="0.3">
      <c r="A13" s="120" t="s">
        <v>67</v>
      </c>
      <c r="B13" s="531"/>
      <c r="C13" s="531"/>
    </row>
    <row r="14" spans="1:14" ht="24.9" customHeight="1" x14ac:dyDescent="0.35">
      <c r="A14" s="175" t="s">
        <v>172</v>
      </c>
      <c r="B14" s="175" t="s">
        <v>172</v>
      </c>
      <c r="C14" s="175" t="s">
        <v>172</v>
      </c>
      <c r="D14" s="279">
        <f>SUM(D16:D16)</f>
        <v>0</v>
      </c>
      <c r="E14" s="175" t="s">
        <v>172</v>
      </c>
      <c r="F14" s="594">
        <f>SUM(F16:F16)</f>
        <v>0</v>
      </c>
      <c r="G14" s="70"/>
      <c r="H14" s="70"/>
      <c r="I14" s="70"/>
      <c r="J14" s="70"/>
      <c r="K14" s="70"/>
      <c r="L14" s="70"/>
      <c r="M14" s="70"/>
      <c r="N14" s="70"/>
    </row>
    <row r="15" spans="1:14" s="1" customFormat="1" ht="20.149999999999999" customHeight="1" x14ac:dyDescent="0.3">
      <c r="A15" s="287" t="s">
        <v>115</v>
      </c>
      <c r="B15" s="595"/>
      <c r="C15" s="595"/>
      <c r="D15" s="595"/>
      <c r="E15" s="595"/>
      <c r="F15" s="595"/>
    </row>
    <row r="16" spans="1:14" ht="24.9" customHeight="1" x14ac:dyDescent="0.35">
      <c r="A16" s="591"/>
      <c r="B16" s="247"/>
      <c r="C16" s="247"/>
      <c r="D16" s="247"/>
      <c r="E16" s="593"/>
      <c r="F16" s="590">
        <f>D16*E16</f>
        <v>0</v>
      </c>
      <c r="G16" s="31"/>
      <c r="H16" s="31"/>
      <c r="I16" s="31"/>
      <c r="J16" s="31"/>
      <c r="K16" s="31"/>
      <c r="L16" s="31"/>
      <c r="M16" s="31"/>
      <c r="N16" s="31"/>
    </row>
    <row r="17" spans="1:15" ht="24.9" customHeight="1" x14ac:dyDescent="0.35">
      <c r="A17" s="596"/>
      <c r="B17" s="596"/>
      <c r="C17" s="291"/>
      <c r="D17" s="291"/>
      <c r="E17" s="291"/>
      <c r="F17" s="291"/>
      <c r="G17" s="70"/>
      <c r="H17" s="70"/>
      <c r="I17" s="70"/>
      <c r="J17" s="70"/>
      <c r="K17" s="70"/>
      <c r="L17" s="70"/>
      <c r="M17" s="70"/>
      <c r="N17" s="70"/>
    </row>
    <row r="18" spans="1:15" ht="24.9" customHeight="1" x14ac:dyDescent="0.35">
      <c r="A18" s="37"/>
      <c r="B18" s="70"/>
      <c r="C18" s="70"/>
      <c r="D18" s="70"/>
      <c r="E18" s="70"/>
      <c r="F18" s="70"/>
      <c r="G18" s="70"/>
      <c r="H18" s="70"/>
      <c r="I18" s="70"/>
      <c r="J18" s="70"/>
      <c r="K18" s="70"/>
      <c r="L18" s="70"/>
      <c r="M18" s="70"/>
      <c r="N18" s="70"/>
    </row>
    <row r="19" spans="1:15" ht="24.9" customHeight="1" x14ac:dyDescent="0.35">
      <c r="A19" s="37"/>
      <c r="B19" s="51"/>
      <c r="C19" s="51"/>
      <c r="D19" s="51"/>
      <c r="E19" s="51"/>
      <c r="F19" s="51"/>
      <c r="G19" s="70"/>
      <c r="H19" s="70"/>
      <c r="I19" s="70"/>
      <c r="J19" s="70"/>
      <c r="K19" s="70"/>
      <c r="L19" s="70"/>
      <c r="M19" s="70"/>
      <c r="N19" s="70"/>
    </row>
    <row r="20" spans="1:15" ht="24.9" customHeight="1" x14ac:dyDescent="0.35">
      <c r="A20" s="27"/>
      <c r="B20" s="70"/>
      <c r="C20" s="70"/>
      <c r="D20" s="70"/>
      <c r="E20" s="70"/>
      <c r="F20" s="70"/>
      <c r="G20" s="70"/>
      <c r="H20" s="70"/>
      <c r="I20" s="70"/>
      <c r="J20" s="70"/>
      <c r="K20" s="70"/>
      <c r="L20" s="70"/>
      <c r="M20" s="70"/>
      <c r="N20" s="70"/>
    </row>
    <row r="21" spans="1:15" x14ac:dyDescent="0.35">
      <c r="A21" s="70"/>
      <c r="B21" s="70"/>
      <c r="C21" s="70"/>
      <c r="D21" s="70"/>
      <c r="E21" s="70"/>
      <c r="F21" s="70"/>
      <c r="G21" s="31"/>
      <c r="H21" s="31"/>
      <c r="I21" s="31"/>
      <c r="J21" s="31"/>
      <c r="K21" s="31"/>
      <c r="L21" s="31"/>
      <c r="M21" s="31"/>
      <c r="N21" s="31"/>
    </row>
    <row r="22" spans="1:15" x14ac:dyDescent="0.35">
      <c r="A22" s="70"/>
      <c r="B22" s="70"/>
      <c r="C22" s="70"/>
      <c r="D22" s="70"/>
      <c r="E22" s="70"/>
      <c r="F22" s="70"/>
      <c r="G22" s="31"/>
      <c r="H22" s="31"/>
      <c r="I22" s="31"/>
      <c r="J22" s="31"/>
      <c r="K22" s="31"/>
      <c r="L22" s="31"/>
      <c r="M22" s="31"/>
      <c r="N22" s="31"/>
      <c r="O22" s="31"/>
    </row>
    <row r="23" spans="1:15" x14ac:dyDescent="0.35">
      <c r="A23" s="70"/>
      <c r="B23" s="70"/>
      <c r="C23" s="70"/>
      <c r="D23" s="70"/>
      <c r="E23" s="70"/>
      <c r="F23" s="70"/>
      <c r="G23" s="51"/>
      <c r="H23" s="51"/>
      <c r="I23" s="51"/>
      <c r="J23" s="51"/>
      <c r="K23" s="51"/>
      <c r="L23" s="51"/>
      <c r="M23" s="51"/>
      <c r="N23" s="51"/>
      <c r="O23" s="51"/>
    </row>
    <row r="24" spans="1:15" x14ac:dyDescent="0.35">
      <c r="A24" s="70"/>
      <c r="B24" s="70"/>
      <c r="C24" s="70"/>
      <c r="D24" s="70"/>
      <c r="E24" s="70"/>
      <c r="F24" s="70"/>
      <c r="G24" s="31"/>
      <c r="H24" s="31"/>
      <c r="I24" s="31"/>
      <c r="J24" s="31"/>
      <c r="K24" s="31"/>
      <c r="L24" s="31"/>
      <c r="M24" s="31"/>
      <c r="N24" s="31"/>
      <c r="O24" s="31"/>
    </row>
    <row r="25" spans="1:15" x14ac:dyDescent="0.35">
      <c r="A25" s="70"/>
      <c r="B25" s="70"/>
      <c r="C25" s="70"/>
      <c r="D25" s="70"/>
      <c r="E25" s="70"/>
      <c r="F25" s="70"/>
      <c r="G25" s="31"/>
      <c r="H25" s="31"/>
      <c r="I25" s="31"/>
      <c r="J25" s="31"/>
      <c r="K25" s="31"/>
      <c r="L25" s="31"/>
      <c r="M25" s="31"/>
      <c r="N25" s="31"/>
      <c r="O25" s="31"/>
    </row>
    <row r="26" spans="1:15" x14ac:dyDescent="0.35">
      <c r="A26" s="70"/>
      <c r="B26" s="70"/>
      <c r="C26" s="70"/>
      <c r="D26" s="70"/>
      <c r="E26" s="70"/>
      <c r="F26" s="70"/>
      <c r="G26" s="31"/>
      <c r="H26" s="31"/>
      <c r="I26" s="31"/>
      <c r="J26" s="31"/>
      <c r="K26" s="31"/>
      <c r="L26" s="31"/>
      <c r="M26" s="31"/>
      <c r="N26" s="31"/>
      <c r="O26" s="31"/>
    </row>
    <row r="27" spans="1:15" x14ac:dyDescent="0.35">
      <c r="A27" s="70"/>
      <c r="B27" s="70"/>
      <c r="C27" s="70"/>
      <c r="D27" s="70"/>
      <c r="E27" s="70"/>
      <c r="F27" s="70"/>
      <c r="G27" s="31"/>
      <c r="H27" s="31"/>
      <c r="I27" s="31"/>
      <c r="J27" s="31"/>
      <c r="K27" s="31"/>
      <c r="L27" s="31"/>
      <c r="M27" s="31"/>
      <c r="N27" s="31"/>
      <c r="O27" s="31"/>
    </row>
    <row r="28" spans="1:15" x14ac:dyDescent="0.35">
      <c r="A28" s="70"/>
      <c r="B28" s="70"/>
      <c r="C28" s="70"/>
      <c r="D28" s="70"/>
      <c r="E28" s="70"/>
      <c r="F28" s="70"/>
      <c r="G28" s="31"/>
      <c r="H28" s="31"/>
      <c r="I28" s="31"/>
      <c r="J28" s="31"/>
      <c r="K28" s="31"/>
      <c r="L28" s="31"/>
      <c r="M28" s="31"/>
      <c r="N28" s="31"/>
      <c r="O28" s="31"/>
    </row>
    <row r="29" spans="1:15" x14ac:dyDescent="0.35">
      <c r="A29" s="70"/>
      <c r="B29" s="70"/>
      <c r="C29" s="70"/>
      <c r="D29" s="70"/>
      <c r="E29" s="70"/>
      <c r="F29" s="70"/>
      <c r="G29" s="31"/>
      <c r="H29" s="31"/>
      <c r="I29" s="31"/>
      <c r="J29" s="31"/>
      <c r="K29" s="31"/>
      <c r="L29" s="31"/>
      <c r="M29" s="31"/>
      <c r="N29" s="31"/>
      <c r="O29" s="31"/>
    </row>
    <row r="30" spans="1:15" x14ac:dyDescent="0.35">
      <c r="A30" s="70"/>
      <c r="B30" s="70"/>
      <c r="C30" s="70"/>
      <c r="D30" s="70"/>
      <c r="E30" s="70"/>
      <c r="F30" s="70"/>
    </row>
  </sheetData>
  <sheetProtection sheet="1" objects="1" scenarios="1"/>
  <mergeCells count="1">
    <mergeCell ref="B4:F4"/>
  </mergeCells>
  <pageMargins left="0.39370078740157483" right="0.39370078740157483" top="0.78740157480314965" bottom="0.78740157480314965" header="0.31496062992125984" footer="0.31496062992125984"/>
  <pageSetup paperSize="9" scale="75" fitToHeight="0" orientation="portrait" cellComments="asDisplayed" r:id="rId1"/>
  <headerFooter>
    <oddFooter>&amp;L&amp;A&amp;R&amp;P von &amp;N&amp;CAEB-Psych 2020 - Deutsche Krankenhausgesellschaft e. V.</oddFooter>
    <firstHeader>&amp;L&amp;10Anlagen zur Vereinbarung zur Weiterentwicklung der Aufstellung der Entgelte und Budgetermittlung 
gemäß § 9 Abs. 1 Nr. 6 der Bundespflegesatzverordnung (AEB-Psych-Vereinbarung)</firstHead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tabColor theme="9" tint="0.59996337778862885"/>
    <pageSetUpPr fitToPage="1"/>
  </sheetPr>
  <dimension ref="A1:F77"/>
  <sheetViews>
    <sheetView showWhiteSpace="0" topLeftCell="C1" zoomScaleNormal="100" zoomScaleSheetLayoutView="70" zoomScalePageLayoutView="55" workbookViewId="0">
      <selection activeCell="C13" sqref="C13"/>
    </sheetView>
  </sheetViews>
  <sheetFormatPr baseColWidth="10" defaultRowHeight="14" x14ac:dyDescent="0.3"/>
  <cols>
    <col min="1" max="1" width="21.9140625" customWidth="1"/>
    <col min="2" max="2" width="112.08203125" customWidth="1"/>
    <col min="3" max="3" width="23.9140625" customWidth="1"/>
    <col min="4" max="4" width="6.08203125" customWidth="1"/>
    <col min="5" max="5" width="5.58203125" customWidth="1"/>
    <col min="6" max="6" width="8.5" customWidth="1"/>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B2 VJV</v>
      </c>
      <c r="C5"/>
      <c r="D5"/>
      <c r="E5"/>
      <c r="F5"/>
    </row>
    <row r="6" spans="1:6" s="1" customFormat="1" ht="20.149999999999999" customHeight="1" x14ac:dyDescent="0.3"/>
    <row r="7" spans="1:6" s="1" customFormat="1" ht="20.149999999999999" customHeight="1" x14ac:dyDescent="0.3">
      <c r="A7" s="157" t="str">
        <f>"B2 Gesamtbetrag und Basisentgeltwert für die Kalenderjahre ab " &amp; VJ</f>
        <v>B2 Gesamtbetrag und Basisentgeltwert für die Kalenderjahre ab &lt;x-1&gt;</v>
      </c>
      <c r="B7" s="156"/>
      <c r="C7" s="156"/>
      <c r="D7" s="156"/>
      <c r="E7" s="15"/>
    </row>
    <row r="8" spans="1:6" s="1" customFormat="1" ht="20.149999999999999" customHeight="1" x14ac:dyDescent="0.3">
      <c r="A8" s="660" t="str">
        <f>"Vereinbarung für das Vorjahr (" &amp; VJ &amp; ")"</f>
        <v>Vereinbarung für das Vorjahr (&lt;x-1&gt;)</v>
      </c>
      <c r="B8" s="661"/>
      <c r="C8" s="661"/>
      <c r="D8" s="156"/>
      <c r="E8" s="15"/>
    </row>
    <row r="9" spans="1:6" s="1" customFormat="1" ht="20.149999999999999" customHeight="1" thickBot="1" x14ac:dyDescent="0.35">
      <c r="A9" s="78"/>
      <c r="B9" s="2"/>
      <c r="C9" s="2"/>
      <c r="D9" s="2"/>
    </row>
    <row r="10" spans="1:6" s="1" customFormat="1" ht="20.149999999999999" customHeight="1" thickBot="1" x14ac:dyDescent="0.35">
      <c r="A10" s="80" t="s">
        <v>106</v>
      </c>
      <c r="B10" s="81" t="s">
        <v>162</v>
      </c>
      <c r="C10" s="82" t="s">
        <v>182</v>
      </c>
      <c r="D10" s="79"/>
    </row>
    <row r="11" spans="1:6" s="1" customFormat="1" ht="20.149999999999999" customHeight="1" x14ac:dyDescent="0.3">
      <c r="A11" s="79"/>
    </row>
    <row r="12" spans="1:6" s="1" customFormat="1" ht="17.25" customHeight="1" thickBot="1" x14ac:dyDescent="0.4">
      <c r="B12" s="59" t="s">
        <v>185</v>
      </c>
    </row>
    <row r="13" spans="1:6" s="3" customFormat="1" ht="20.149999999999999" customHeight="1" x14ac:dyDescent="0.3">
      <c r="A13" s="60">
        <v>1</v>
      </c>
      <c r="B13" s="63" t="s">
        <v>150</v>
      </c>
      <c r="C13" s="254"/>
      <c r="D13" s="72"/>
    </row>
    <row r="14" spans="1:6" s="3" customFormat="1" ht="20.149999999999999" customHeight="1" thickBot="1" x14ac:dyDescent="0.35">
      <c r="A14" s="61">
        <v>2</v>
      </c>
      <c r="B14" s="8" t="s">
        <v>102</v>
      </c>
      <c r="C14" s="255"/>
      <c r="D14" s="72"/>
    </row>
    <row r="15" spans="1:6" s="3" customFormat="1" ht="20.149999999999999" customHeight="1" thickBot="1" x14ac:dyDescent="0.35">
      <c r="A15" s="64">
        <v>3</v>
      </c>
      <c r="B15" s="10" t="s">
        <v>186</v>
      </c>
      <c r="C15" s="266">
        <f>C13+C14</f>
        <v>0</v>
      </c>
      <c r="D15" s="72"/>
    </row>
    <row r="16" spans="1:6" s="1" customFormat="1" x14ac:dyDescent="0.3">
      <c r="C16" s="211"/>
    </row>
    <row r="17" spans="1:5" s="1" customFormat="1" ht="21" customHeight="1" thickBot="1" x14ac:dyDescent="0.4">
      <c r="B17" s="59" t="s">
        <v>135</v>
      </c>
      <c r="C17" s="211"/>
    </row>
    <row r="18" spans="1:5" s="3" customFormat="1" ht="20.149999999999999" customHeight="1" x14ac:dyDescent="0.3">
      <c r="A18" s="60">
        <v>4</v>
      </c>
      <c r="B18" s="65" t="s">
        <v>10</v>
      </c>
      <c r="C18" s="254"/>
      <c r="D18" s="184"/>
      <c r="E18" s="657" t="s">
        <v>153</v>
      </c>
    </row>
    <row r="19" spans="1:5" s="3" customFormat="1" ht="20.149999999999999" customHeight="1" x14ac:dyDescent="0.3">
      <c r="A19" s="61">
        <v>5</v>
      </c>
      <c r="B19" s="8" t="s">
        <v>11</v>
      </c>
      <c r="C19" s="256"/>
      <c r="D19" s="184"/>
      <c r="E19" s="658"/>
    </row>
    <row r="20" spans="1:5" s="3" customFormat="1" ht="21" customHeight="1" x14ac:dyDescent="0.3">
      <c r="A20" s="61">
        <v>6</v>
      </c>
      <c r="B20" s="8" t="s">
        <v>136</v>
      </c>
      <c r="C20" s="256"/>
      <c r="D20" s="184"/>
      <c r="E20" s="658"/>
    </row>
    <row r="21" spans="1:5" s="3" customFormat="1" ht="20.149999999999999" customHeight="1" x14ac:dyDescent="0.3">
      <c r="A21" s="61">
        <v>7</v>
      </c>
      <c r="B21" s="8" t="s">
        <v>1</v>
      </c>
      <c r="C21" s="256"/>
      <c r="D21" s="184"/>
      <c r="E21" s="658"/>
    </row>
    <row r="22" spans="1:5" s="3" customFormat="1" ht="20.149999999999999" customHeight="1" x14ac:dyDescent="0.3">
      <c r="A22" s="61">
        <v>8</v>
      </c>
      <c r="B22" s="8" t="s">
        <v>2</v>
      </c>
      <c r="C22" s="256"/>
      <c r="D22" s="184"/>
      <c r="E22" s="658"/>
    </row>
    <row r="23" spans="1:5" s="3" customFormat="1" ht="20.149999999999999" customHeight="1" x14ac:dyDescent="0.3">
      <c r="A23" s="61">
        <v>9</v>
      </c>
      <c r="B23" s="8" t="s">
        <v>3</v>
      </c>
      <c r="C23" s="256"/>
      <c r="D23" s="184"/>
      <c r="E23" s="658"/>
    </row>
    <row r="24" spans="1:5" s="3" customFormat="1" ht="20.149999999999999" customHeight="1" x14ac:dyDescent="0.3">
      <c r="A24" s="61">
        <v>10</v>
      </c>
      <c r="B24" s="9" t="s">
        <v>4</v>
      </c>
      <c r="C24" s="256"/>
      <c r="D24" s="184"/>
      <c r="E24" s="658"/>
    </row>
    <row r="25" spans="1:5" s="3" customFormat="1" ht="20.149999999999999" customHeight="1" x14ac:dyDescent="0.3">
      <c r="A25" s="61">
        <v>11</v>
      </c>
      <c r="B25" s="129" t="s">
        <v>137</v>
      </c>
      <c r="C25" s="256"/>
      <c r="D25" s="184"/>
      <c r="E25" s="658"/>
    </row>
    <row r="26" spans="1:5" s="3" customFormat="1" ht="20.149999999999999" customHeight="1" x14ac:dyDescent="0.3">
      <c r="A26" s="61">
        <v>12</v>
      </c>
      <c r="B26" s="9" t="s">
        <v>12</v>
      </c>
      <c r="C26" s="256"/>
      <c r="D26" s="184"/>
      <c r="E26" s="658"/>
    </row>
    <row r="27" spans="1:5" s="3" customFormat="1" ht="20.149999999999999" customHeight="1" x14ac:dyDescent="0.3">
      <c r="A27" s="61">
        <v>13</v>
      </c>
      <c r="B27" s="129" t="s">
        <v>99</v>
      </c>
      <c r="C27" s="256"/>
      <c r="D27" s="184"/>
      <c r="E27" s="658"/>
    </row>
    <row r="28" spans="1:5" s="3" customFormat="1" ht="20.149999999999999" customHeight="1" thickBot="1" x14ac:dyDescent="0.35">
      <c r="A28" s="61">
        <v>14</v>
      </c>
      <c r="B28" s="9" t="s">
        <v>138</v>
      </c>
      <c r="C28" s="255"/>
      <c r="D28" s="184"/>
      <c r="E28" s="658"/>
    </row>
    <row r="29" spans="1:5" s="3" customFormat="1" ht="20.149999999999999" customHeight="1" thickBot="1" x14ac:dyDescent="0.35">
      <c r="A29" s="64">
        <v>15</v>
      </c>
      <c r="B29" s="130" t="s">
        <v>139</v>
      </c>
      <c r="C29" s="267">
        <f>C15+SUM(C18:C28)</f>
        <v>0</v>
      </c>
      <c r="D29" s="184"/>
      <c r="E29" s="658"/>
    </row>
    <row r="30" spans="1:5" s="1" customFormat="1" x14ac:dyDescent="0.3">
      <c r="C30" s="211"/>
      <c r="E30" s="658"/>
    </row>
    <row r="31" spans="1:5" s="1" customFormat="1" ht="18" thickBot="1" x14ac:dyDescent="0.4">
      <c r="B31" s="59" t="s">
        <v>120</v>
      </c>
      <c r="C31" s="211"/>
      <c r="E31" s="658"/>
    </row>
    <row r="32" spans="1:5" s="1" customFormat="1" ht="20.25" customHeight="1" x14ac:dyDescent="0.3">
      <c r="A32" s="60">
        <v>16</v>
      </c>
      <c r="B32" s="131" t="s">
        <v>7</v>
      </c>
      <c r="C32" s="268">
        <f>C15</f>
        <v>0</v>
      </c>
      <c r="D32" s="184"/>
      <c r="E32" s="658"/>
    </row>
    <row r="33" spans="1:5" s="1" customFormat="1" ht="19.5" customHeight="1" x14ac:dyDescent="0.3">
      <c r="A33" s="61">
        <v>17</v>
      </c>
      <c r="B33" s="132" t="s">
        <v>8</v>
      </c>
      <c r="C33" s="256"/>
      <c r="D33" s="184"/>
      <c r="E33" s="658"/>
    </row>
    <row r="34" spans="1:5" s="1" customFormat="1" ht="24" customHeight="1" x14ac:dyDescent="0.3">
      <c r="A34" s="61">
        <v>18</v>
      </c>
      <c r="B34" s="133" t="s">
        <v>167</v>
      </c>
      <c r="C34" s="256"/>
      <c r="D34" s="184"/>
      <c r="E34" s="658"/>
    </row>
    <row r="35" spans="1:5" s="1" customFormat="1" ht="49.5" customHeight="1" x14ac:dyDescent="0.3">
      <c r="A35" s="152">
        <v>19</v>
      </c>
      <c r="B35" s="159" t="s">
        <v>177</v>
      </c>
      <c r="C35" s="256"/>
      <c r="D35" s="185"/>
      <c r="E35" s="658"/>
    </row>
    <row r="36" spans="1:5" s="1" customFormat="1" ht="19.5" customHeight="1" x14ac:dyDescent="0.3">
      <c r="A36" s="61">
        <v>20</v>
      </c>
      <c r="B36" s="160" t="s">
        <v>128</v>
      </c>
      <c r="C36" s="256"/>
      <c r="D36" s="185"/>
      <c r="E36" s="658"/>
    </row>
    <row r="37" spans="1:5" s="1" customFormat="1" ht="19.5" customHeight="1" x14ac:dyDescent="0.3">
      <c r="A37" s="61">
        <v>21</v>
      </c>
      <c r="B37" s="160" t="s">
        <v>103</v>
      </c>
      <c r="C37" s="256"/>
      <c r="D37" s="185"/>
      <c r="E37" s="658"/>
    </row>
    <row r="38" spans="1:5" s="1" customFormat="1" ht="19.5" customHeight="1" thickBot="1" x14ac:dyDescent="0.35">
      <c r="A38" s="61">
        <v>22</v>
      </c>
      <c r="B38" s="160" t="s">
        <v>100</v>
      </c>
      <c r="C38" s="256"/>
      <c r="D38" s="185"/>
      <c r="E38" s="658"/>
    </row>
    <row r="39" spans="1:5" s="1" customFormat="1" ht="20.149999999999999" customHeight="1" thickBot="1" x14ac:dyDescent="0.4">
      <c r="A39" s="62">
        <v>23</v>
      </c>
      <c r="B39" s="12" t="s">
        <v>140</v>
      </c>
      <c r="C39" s="266">
        <f>C32+C33+IF(C34&lt;&gt;0,C34,SUM(C35:C38))</f>
        <v>0</v>
      </c>
      <c r="D39" s="184"/>
      <c r="E39" s="659"/>
    </row>
    <row r="40" spans="1:5" s="19" customFormat="1" ht="20.149999999999999" customHeight="1" x14ac:dyDescent="0.35">
      <c r="A40" s="16"/>
      <c r="B40" s="17"/>
      <c r="C40" s="212"/>
      <c r="D40" s="18"/>
    </row>
    <row r="41" spans="1:5" s="19" customFormat="1" ht="20.149999999999999" customHeight="1" thickBot="1" x14ac:dyDescent="0.4">
      <c r="A41" s="16"/>
      <c r="B41" s="59" t="s">
        <v>151</v>
      </c>
      <c r="C41" s="212"/>
      <c r="D41" s="18"/>
    </row>
    <row r="42" spans="1:5" s="3" customFormat="1" ht="20.149999999999999" customHeight="1" x14ac:dyDescent="0.3">
      <c r="A42" s="60">
        <v>24</v>
      </c>
      <c r="B42" s="167" t="s">
        <v>152</v>
      </c>
      <c r="C42" s="268">
        <f>MIN(C29,C39)</f>
        <v>0</v>
      </c>
      <c r="D42" s="72"/>
    </row>
    <row r="43" spans="1:5" s="3" customFormat="1" ht="22.5" customHeight="1" thickBot="1" x14ac:dyDescent="0.35">
      <c r="A43" s="61">
        <v>25</v>
      </c>
      <c r="B43" s="9" t="s">
        <v>141</v>
      </c>
      <c r="C43" s="256"/>
      <c r="D43" s="72"/>
    </row>
    <row r="44" spans="1:5" s="3" customFormat="1" ht="20.149999999999999" customHeight="1" thickBot="1" x14ac:dyDescent="0.35">
      <c r="A44" s="64">
        <v>26</v>
      </c>
      <c r="B44" s="11" t="s">
        <v>96</v>
      </c>
      <c r="C44" s="266">
        <f>C42+C43</f>
        <v>0</v>
      </c>
      <c r="D44" s="72"/>
    </row>
    <row r="45" spans="1:5" s="3" customFormat="1" ht="20.149999999999999" customHeight="1" x14ac:dyDescent="0.3">
      <c r="A45" s="61">
        <v>27</v>
      </c>
      <c r="B45" s="68" t="s">
        <v>93</v>
      </c>
      <c r="C45" s="254"/>
      <c r="D45" s="72"/>
    </row>
    <row r="46" spans="1:5" s="3" customFormat="1" ht="20.149999999999999" customHeight="1" thickBot="1" x14ac:dyDescent="0.35">
      <c r="A46" s="61">
        <v>28</v>
      </c>
      <c r="B46" s="68" t="s">
        <v>94</v>
      </c>
      <c r="C46" s="256"/>
      <c r="D46" s="72"/>
    </row>
    <row r="47" spans="1:5" s="3" customFormat="1" ht="20.149999999999999" customHeight="1" thickBot="1" x14ac:dyDescent="0.35">
      <c r="A47" s="64">
        <v>29</v>
      </c>
      <c r="B47" s="11" t="s">
        <v>97</v>
      </c>
      <c r="C47" s="266">
        <f>C44-C45-C46</f>
        <v>0</v>
      </c>
      <c r="D47" s="72"/>
    </row>
    <row r="48" spans="1:5" s="1" customFormat="1" x14ac:dyDescent="0.3">
      <c r="C48" s="211"/>
    </row>
    <row r="49" spans="1:5" s="1" customFormat="1" ht="16" thickBot="1" x14ac:dyDescent="0.4">
      <c r="B49" s="59" t="s">
        <v>98</v>
      </c>
      <c r="C49" s="211"/>
    </row>
    <row r="50" spans="1:5" s="3" customFormat="1" ht="20.149999999999999" customHeight="1" x14ac:dyDescent="0.3">
      <c r="A50" s="60">
        <v>30</v>
      </c>
      <c r="B50" s="168" t="s">
        <v>146</v>
      </c>
      <c r="C50" s="268">
        <f>C47</f>
        <v>0</v>
      </c>
      <c r="D50" s="72"/>
    </row>
    <row r="51" spans="1:5" s="3" customFormat="1" ht="20.149999999999999" customHeight="1" thickBot="1" x14ac:dyDescent="0.35">
      <c r="A51" s="61">
        <v>31</v>
      </c>
      <c r="B51" s="7" t="s">
        <v>95</v>
      </c>
      <c r="C51" s="256"/>
      <c r="D51" s="72"/>
    </row>
    <row r="52" spans="1:5" s="3" customFormat="1" ht="20.149999999999999" customHeight="1" thickBot="1" x14ac:dyDescent="0.35">
      <c r="A52" s="66">
        <v>32</v>
      </c>
      <c r="B52" s="169" t="s">
        <v>147</v>
      </c>
      <c r="C52" s="266">
        <f>C50-C51</f>
        <v>0</v>
      </c>
      <c r="D52" s="72"/>
    </row>
    <row r="53" spans="1:5" s="3" customFormat="1" ht="20.149999999999999" customHeight="1" thickBot="1" x14ac:dyDescent="0.35">
      <c r="A53" s="66">
        <v>33</v>
      </c>
      <c r="B53" s="13" t="s">
        <v>5</v>
      </c>
      <c r="C53" s="254"/>
      <c r="D53" s="72"/>
    </row>
    <row r="54" spans="1:5" s="3" customFormat="1" ht="20.149999999999999" customHeight="1" thickBot="1" x14ac:dyDescent="0.35">
      <c r="A54" s="67">
        <v>34</v>
      </c>
      <c r="B54" s="14" t="s">
        <v>6</v>
      </c>
      <c r="C54" s="269">
        <f>IF(C53=0,0,C52/C53)</f>
        <v>0</v>
      </c>
      <c r="D54" s="72"/>
    </row>
    <row r="55" spans="1:5" s="3" customFormat="1" ht="20.25" customHeight="1" thickBot="1" x14ac:dyDescent="0.35">
      <c r="A55" s="64">
        <v>35</v>
      </c>
      <c r="B55" s="134" t="s">
        <v>9</v>
      </c>
      <c r="C55" s="257"/>
      <c r="D55" s="72"/>
    </row>
    <row r="56" spans="1:5" s="1" customFormat="1" x14ac:dyDescent="0.3">
      <c r="B56" s="4"/>
    </row>
    <row r="57" spans="1:5" s="1" customFormat="1" x14ac:dyDescent="0.3">
      <c r="B57" s="4"/>
    </row>
    <row r="58" spans="1:5" s="1" customFormat="1" ht="45" customHeight="1" x14ac:dyDescent="0.3">
      <c r="A58" s="144"/>
      <c r="B58" s="148"/>
    </row>
    <row r="59" spans="1:5" s="1" customFormat="1" ht="30" customHeight="1" x14ac:dyDescent="0.3">
      <c r="A59" s="144"/>
      <c r="B59" s="148"/>
    </row>
    <row r="60" spans="1:5" s="1" customFormat="1" ht="16.5" x14ac:dyDescent="0.3">
      <c r="A60" s="144"/>
      <c r="B60" s="158"/>
    </row>
    <row r="61" spans="1:5" s="1" customFormat="1" ht="30.75" customHeight="1" x14ac:dyDescent="0.3">
      <c r="A61" s="144"/>
      <c r="B61" s="145"/>
      <c r="C61" s="5"/>
      <c r="D61" s="5"/>
      <c r="E61" s="5"/>
    </row>
    <row r="62" spans="1:5" s="1" customFormat="1" ht="16.5" x14ac:dyDescent="0.3">
      <c r="A62" s="135"/>
      <c r="B62" s="136"/>
    </row>
    <row r="63" spans="1:5" s="1" customFormat="1" x14ac:dyDescent="0.3">
      <c r="A63" s="19"/>
      <c r="B63" s="170"/>
    </row>
    <row r="64" spans="1:5" s="1" customFormat="1" x14ac:dyDescent="0.3">
      <c r="A64" s="19"/>
      <c r="B64" s="170"/>
    </row>
    <row r="65" spans="1:5" s="1" customFormat="1" x14ac:dyDescent="0.3">
      <c r="A65" s="19"/>
      <c r="B65" s="170"/>
    </row>
    <row r="66" spans="1:5" s="1" customFormat="1" ht="14.25" customHeight="1" x14ac:dyDescent="0.3">
      <c r="A66" s="19"/>
      <c r="B66" s="170"/>
      <c r="C66" s="5"/>
      <c r="D66" s="5"/>
      <c r="E66" s="5"/>
    </row>
    <row r="67" spans="1:5" s="1" customFormat="1" ht="14.25" customHeight="1" x14ac:dyDescent="0.3">
      <c r="A67" s="135"/>
      <c r="B67" s="143"/>
      <c r="C67" s="5"/>
      <c r="D67" s="5"/>
      <c r="E67" s="5"/>
    </row>
    <row r="68" spans="1:5" s="1" customFormat="1" ht="14.25" customHeight="1" x14ac:dyDescent="0.3">
      <c r="A68" s="135"/>
      <c r="B68" s="143"/>
      <c r="C68" s="5"/>
      <c r="D68" s="5"/>
      <c r="E68" s="5"/>
    </row>
    <row r="69" spans="1:5" s="1" customFormat="1" x14ac:dyDescent="0.3">
      <c r="A69" s="19"/>
      <c r="B69" s="136"/>
    </row>
    <row r="70" spans="1:5" s="1" customFormat="1" x14ac:dyDescent="0.3">
      <c r="A70" s="19"/>
      <c r="B70" s="19"/>
    </row>
    <row r="71" spans="1:5" s="1" customFormat="1" x14ac:dyDescent="0.3">
      <c r="A71" s="19"/>
      <c r="B71" s="19"/>
    </row>
    <row r="72" spans="1:5" s="1" customFormat="1" ht="14.25" customHeight="1" x14ac:dyDescent="0.3">
      <c r="B72" s="5"/>
      <c r="C72" s="5"/>
      <c r="D72" s="5"/>
      <c r="E72" s="5"/>
    </row>
    <row r="73" spans="1:5" s="1" customFormat="1" ht="14.25" customHeight="1" x14ac:dyDescent="0.3">
      <c r="B73" s="5"/>
      <c r="C73" s="5"/>
      <c r="D73" s="5"/>
      <c r="E73" s="5"/>
    </row>
    <row r="74" spans="1:5" s="1" customFormat="1" ht="14.25" customHeight="1" x14ac:dyDescent="0.3">
      <c r="B74" s="5"/>
      <c r="C74" s="5"/>
      <c r="D74" s="5"/>
      <c r="E74" s="5"/>
    </row>
    <row r="75" spans="1:5" s="1" customFormat="1" ht="14.25" customHeight="1" x14ac:dyDescent="0.3">
      <c r="B75" s="5"/>
      <c r="C75" s="5"/>
      <c r="D75" s="5"/>
      <c r="E75" s="5"/>
    </row>
    <row r="76" spans="1:5" ht="14.25" customHeight="1" x14ac:dyDescent="0.3">
      <c r="B76" s="6"/>
      <c r="C76" s="6"/>
      <c r="D76" s="6"/>
      <c r="E76" s="6"/>
    </row>
    <row r="77" spans="1:5" ht="14.25" customHeight="1" x14ac:dyDescent="0.3">
      <c r="B77" s="6"/>
      <c r="C77" s="6"/>
      <c r="D77" s="6"/>
      <c r="E77" s="6"/>
    </row>
  </sheetData>
  <sheetProtection sheet="1" objects="1" scenarios="1"/>
  <mergeCells count="3">
    <mergeCell ref="E18:E39"/>
    <mergeCell ref="B4:F4"/>
    <mergeCell ref="A8:C8"/>
  </mergeCells>
  <pageMargins left="0.39370078740157483" right="0.39370078740157483" top="0.78740157480314965" bottom="0.78740157480314965" header="0.31496062992125984" footer="0.31496062992125984"/>
  <pageSetup paperSize="9" scale="49" fitToHeight="0" orientation="portrait" r:id="rId1"/>
  <headerFooter>
    <oddFooter>&amp;L&amp;A&amp;R&amp;P von &amp;N&amp;CAEB-Psych 2020 - Deutsche Krankenhausgesellschaft e. V.</oddFooter>
    <firstHeader>&amp;LAnlagen zur Vereinbarung zur Weiterentwicklung der Aufstellung der Entgelte und Budgetermittlung 
gemäß § 9 Abs. 1 Nr. 6 der Bundespflegesatzverordnung (AEB-Psych-Vereinbarung)</firstHead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9">
    <tabColor theme="6" tint="0.59996337778862885"/>
    <pageSetUpPr fitToPage="1"/>
  </sheetPr>
  <dimension ref="A1:F77"/>
  <sheetViews>
    <sheetView showWhiteSpace="0" topLeftCell="C1" zoomScaleNormal="100" zoomScaleSheetLayoutView="70" zoomScalePageLayoutView="55" workbookViewId="0">
      <selection activeCell="C13" sqref="C13"/>
    </sheetView>
  </sheetViews>
  <sheetFormatPr baseColWidth="10" defaultRowHeight="14" x14ac:dyDescent="0.3"/>
  <cols>
    <col min="1" max="1" width="21.9140625" customWidth="1"/>
    <col min="2" max="2" width="112.08203125" customWidth="1"/>
    <col min="3" max="3" width="23.9140625" customWidth="1"/>
    <col min="4" max="4" width="6.08203125" customWidth="1"/>
    <col min="5" max="5" width="5.58203125" customWidth="1"/>
    <col min="6" max="6" width="8.5" customWidth="1"/>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B2 F</v>
      </c>
      <c r="C5"/>
      <c r="D5"/>
      <c r="E5"/>
      <c r="F5"/>
    </row>
    <row r="6" spans="1:6" s="1" customFormat="1" ht="20.149999999999999" customHeight="1" x14ac:dyDescent="0.3"/>
    <row r="7" spans="1:6" s="1" customFormat="1" ht="20.149999999999999" customHeight="1" x14ac:dyDescent="0.3">
      <c r="A7" s="157" t="str">
        <f>"B2 Gesamtbetrag und Basisentgeltwert für die Kalenderjahre ab " &amp; BJ</f>
        <v>B2 Gesamtbetrag und Basisentgeltwert für die Kalenderjahre ab &lt;x&gt;</v>
      </c>
      <c r="B7" s="156"/>
      <c r="C7" s="156"/>
      <c r="D7" s="156"/>
      <c r="E7" s="15"/>
    </row>
    <row r="8" spans="1:6" s="1" customFormat="1" ht="20.149999999999999" customHeight="1" x14ac:dyDescent="0.3">
      <c r="A8" s="662" t="str">
        <f>"Forderung für den Vereinbarungszeitraum " &amp; BJ</f>
        <v>Forderung für den Vereinbarungszeitraum &lt;x&gt;</v>
      </c>
      <c r="B8" s="663"/>
      <c r="C8" s="15"/>
      <c r="D8" s="15"/>
      <c r="E8" s="15"/>
    </row>
    <row r="9" spans="1:6" s="1" customFormat="1" ht="20.149999999999999" customHeight="1" thickBot="1" x14ac:dyDescent="0.35">
      <c r="A9" s="78"/>
      <c r="B9" s="2"/>
      <c r="C9" s="2"/>
      <c r="D9" s="2"/>
    </row>
    <row r="10" spans="1:6" s="1" customFormat="1" ht="20.149999999999999" customHeight="1" thickBot="1" x14ac:dyDescent="0.35">
      <c r="A10" s="80" t="s">
        <v>106</v>
      </c>
      <c r="B10" s="81" t="s">
        <v>162</v>
      </c>
      <c r="C10" s="82" t="s">
        <v>183</v>
      </c>
      <c r="D10" s="79"/>
    </row>
    <row r="11" spans="1:6" s="1" customFormat="1" ht="20.149999999999999" customHeight="1" x14ac:dyDescent="0.3">
      <c r="A11" s="79"/>
    </row>
    <row r="12" spans="1:6" s="1" customFormat="1" ht="17.25" customHeight="1" thickBot="1" x14ac:dyDescent="0.4">
      <c r="B12" s="59" t="s">
        <v>185</v>
      </c>
    </row>
    <row r="13" spans="1:6" s="3" customFormat="1" ht="20.149999999999999" customHeight="1" x14ac:dyDescent="0.3">
      <c r="A13" s="60">
        <v>1</v>
      </c>
      <c r="B13" s="63" t="s">
        <v>150</v>
      </c>
      <c r="C13" s="254"/>
      <c r="D13" s="72"/>
    </row>
    <row r="14" spans="1:6" s="3" customFormat="1" ht="20.149999999999999" customHeight="1" thickBot="1" x14ac:dyDescent="0.35">
      <c r="A14" s="61">
        <v>2</v>
      </c>
      <c r="B14" s="8" t="s">
        <v>102</v>
      </c>
      <c r="C14" s="255"/>
      <c r="D14" s="72"/>
    </row>
    <row r="15" spans="1:6" s="3" customFormat="1" ht="20.149999999999999" customHeight="1" thickBot="1" x14ac:dyDescent="0.35">
      <c r="A15" s="64">
        <v>3</v>
      </c>
      <c r="B15" s="10" t="s">
        <v>186</v>
      </c>
      <c r="C15" s="266">
        <f>C13+C14</f>
        <v>0</v>
      </c>
      <c r="D15" s="72"/>
    </row>
    <row r="16" spans="1:6" s="1" customFormat="1" x14ac:dyDescent="0.3">
      <c r="C16" s="211"/>
    </row>
    <row r="17" spans="1:5" s="1" customFormat="1" ht="21" customHeight="1" thickBot="1" x14ac:dyDescent="0.4">
      <c r="B17" s="59" t="s">
        <v>135</v>
      </c>
      <c r="C17" s="211"/>
    </row>
    <row r="18" spans="1:5" s="3" customFormat="1" ht="20.149999999999999" customHeight="1" x14ac:dyDescent="0.3">
      <c r="A18" s="60">
        <v>4</v>
      </c>
      <c r="B18" s="65" t="s">
        <v>10</v>
      </c>
      <c r="C18" s="254"/>
      <c r="D18" s="184"/>
      <c r="E18" s="657" t="s">
        <v>153</v>
      </c>
    </row>
    <row r="19" spans="1:5" s="3" customFormat="1" ht="20.149999999999999" customHeight="1" x14ac:dyDescent="0.3">
      <c r="A19" s="61">
        <v>5</v>
      </c>
      <c r="B19" s="8" t="s">
        <v>11</v>
      </c>
      <c r="C19" s="256"/>
      <c r="D19" s="184"/>
      <c r="E19" s="658"/>
    </row>
    <row r="20" spans="1:5" s="3" customFormat="1" ht="21" customHeight="1" x14ac:dyDescent="0.3">
      <c r="A20" s="61">
        <v>6</v>
      </c>
      <c r="B20" s="8" t="s">
        <v>136</v>
      </c>
      <c r="C20" s="256"/>
      <c r="D20" s="184"/>
      <c r="E20" s="658"/>
    </row>
    <row r="21" spans="1:5" s="3" customFormat="1" ht="20.149999999999999" customHeight="1" x14ac:dyDescent="0.3">
      <c r="A21" s="61">
        <v>7</v>
      </c>
      <c r="B21" s="8" t="s">
        <v>1</v>
      </c>
      <c r="C21" s="256"/>
      <c r="D21" s="184"/>
      <c r="E21" s="658"/>
    </row>
    <row r="22" spans="1:5" s="3" customFormat="1" ht="20.149999999999999" customHeight="1" x14ac:dyDescent="0.3">
      <c r="A22" s="61">
        <v>8</v>
      </c>
      <c r="B22" s="8" t="s">
        <v>2</v>
      </c>
      <c r="C22" s="256"/>
      <c r="D22" s="184"/>
      <c r="E22" s="658"/>
    </row>
    <row r="23" spans="1:5" s="3" customFormat="1" ht="20.149999999999999" customHeight="1" x14ac:dyDescent="0.3">
      <c r="A23" s="61">
        <v>9</v>
      </c>
      <c r="B23" s="8" t="s">
        <v>3</v>
      </c>
      <c r="C23" s="256"/>
      <c r="D23" s="184"/>
      <c r="E23" s="658"/>
    </row>
    <row r="24" spans="1:5" s="3" customFormat="1" ht="20.149999999999999" customHeight="1" x14ac:dyDescent="0.3">
      <c r="A24" s="61">
        <v>10</v>
      </c>
      <c r="B24" s="9" t="s">
        <v>4</v>
      </c>
      <c r="C24" s="256"/>
      <c r="D24" s="184"/>
      <c r="E24" s="658"/>
    </row>
    <row r="25" spans="1:5" s="3" customFormat="1" ht="20.149999999999999" customHeight="1" x14ac:dyDescent="0.3">
      <c r="A25" s="61">
        <v>11</v>
      </c>
      <c r="B25" s="129" t="s">
        <v>137</v>
      </c>
      <c r="C25" s="256"/>
      <c r="D25" s="184"/>
      <c r="E25" s="658"/>
    </row>
    <row r="26" spans="1:5" s="3" customFormat="1" ht="20.149999999999999" customHeight="1" x14ac:dyDescent="0.3">
      <c r="A26" s="61">
        <v>12</v>
      </c>
      <c r="B26" s="9" t="s">
        <v>12</v>
      </c>
      <c r="C26" s="256"/>
      <c r="D26" s="184"/>
      <c r="E26" s="658"/>
    </row>
    <row r="27" spans="1:5" s="3" customFormat="1" ht="20.149999999999999" customHeight="1" x14ac:dyDescent="0.3">
      <c r="A27" s="61">
        <v>13</v>
      </c>
      <c r="B27" s="129" t="s">
        <v>99</v>
      </c>
      <c r="C27" s="256"/>
      <c r="D27" s="184"/>
      <c r="E27" s="658"/>
    </row>
    <row r="28" spans="1:5" s="3" customFormat="1" ht="20.149999999999999" customHeight="1" thickBot="1" x14ac:dyDescent="0.35">
      <c r="A28" s="61">
        <v>14</v>
      </c>
      <c r="B28" s="9" t="s">
        <v>138</v>
      </c>
      <c r="C28" s="255"/>
      <c r="D28" s="184"/>
      <c r="E28" s="658"/>
    </row>
    <row r="29" spans="1:5" s="3" customFormat="1" ht="20.149999999999999" customHeight="1" thickBot="1" x14ac:dyDescent="0.35">
      <c r="A29" s="64">
        <v>15</v>
      </c>
      <c r="B29" s="130" t="s">
        <v>139</v>
      </c>
      <c r="C29" s="267">
        <f>C15+SUM(C18:C28)</f>
        <v>0</v>
      </c>
      <c r="D29" s="184"/>
      <c r="E29" s="658"/>
    </row>
    <row r="30" spans="1:5" s="1" customFormat="1" x14ac:dyDescent="0.3">
      <c r="C30" s="211"/>
      <c r="E30" s="658"/>
    </row>
    <row r="31" spans="1:5" s="1" customFormat="1" ht="18" thickBot="1" x14ac:dyDescent="0.4">
      <c r="B31" s="59" t="s">
        <v>120</v>
      </c>
      <c r="C31" s="211"/>
      <c r="E31" s="658"/>
    </row>
    <row r="32" spans="1:5" s="1" customFormat="1" ht="20.25" customHeight="1" x14ac:dyDescent="0.3">
      <c r="A32" s="60">
        <v>16</v>
      </c>
      <c r="B32" s="131" t="s">
        <v>7</v>
      </c>
      <c r="C32" s="268">
        <f>C15</f>
        <v>0</v>
      </c>
      <c r="D32" s="184"/>
      <c r="E32" s="658"/>
    </row>
    <row r="33" spans="1:5" s="1" customFormat="1" ht="19.5" customHeight="1" x14ac:dyDescent="0.3">
      <c r="A33" s="61">
        <v>17</v>
      </c>
      <c r="B33" s="132" t="s">
        <v>8</v>
      </c>
      <c r="C33" s="256"/>
      <c r="D33" s="184"/>
      <c r="E33" s="658"/>
    </row>
    <row r="34" spans="1:5" s="1" customFormat="1" ht="24" customHeight="1" x14ac:dyDescent="0.3">
      <c r="A34" s="61">
        <v>18</v>
      </c>
      <c r="B34" s="133" t="s">
        <v>167</v>
      </c>
      <c r="C34" s="256"/>
      <c r="D34" s="184"/>
      <c r="E34" s="658"/>
    </row>
    <row r="35" spans="1:5" s="1" customFormat="1" ht="49.5" customHeight="1" x14ac:dyDescent="0.3">
      <c r="A35" s="152">
        <v>19</v>
      </c>
      <c r="B35" s="159" t="s">
        <v>177</v>
      </c>
      <c r="C35" s="256"/>
      <c r="D35" s="185"/>
      <c r="E35" s="658"/>
    </row>
    <row r="36" spans="1:5" s="1" customFormat="1" ht="19.5" customHeight="1" x14ac:dyDescent="0.3">
      <c r="A36" s="61">
        <v>20</v>
      </c>
      <c r="B36" s="160" t="s">
        <v>128</v>
      </c>
      <c r="C36" s="256"/>
      <c r="D36" s="185"/>
      <c r="E36" s="658"/>
    </row>
    <row r="37" spans="1:5" s="1" customFormat="1" ht="19.5" customHeight="1" x14ac:dyDescent="0.3">
      <c r="A37" s="61">
        <v>21</v>
      </c>
      <c r="B37" s="160" t="s">
        <v>103</v>
      </c>
      <c r="C37" s="256"/>
      <c r="D37" s="185"/>
      <c r="E37" s="658"/>
    </row>
    <row r="38" spans="1:5" s="1" customFormat="1" ht="19.5" customHeight="1" thickBot="1" x14ac:dyDescent="0.35">
      <c r="A38" s="61">
        <v>22</v>
      </c>
      <c r="B38" s="160" t="s">
        <v>100</v>
      </c>
      <c r="C38" s="256"/>
      <c r="D38" s="185"/>
      <c r="E38" s="658"/>
    </row>
    <row r="39" spans="1:5" s="1" customFormat="1" ht="20.149999999999999" customHeight="1" thickBot="1" x14ac:dyDescent="0.4">
      <c r="A39" s="62">
        <v>23</v>
      </c>
      <c r="B39" s="12" t="s">
        <v>140</v>
      </c>
      <c r="C39" s="266">
        <f>C32+C33+IF(C34&lt;&gt;0,C34,SUM(C35:C38))</f>
        <v>0</v>
      </c>
      <c r="D39" s="184"/>
      <c r="E39" s="659"/>
    </row>
    <row r="40" spans="1:5" s="19" customFormat="1" ht="20.149999999999999" customHeight="1" x14ac:dyDescent="0.35">
      <c r="A40" s="16"/>
      <c r="B40" s="17"/>
      <c r="C40" s="212"/>
      <c r="D40" s="18"/>
    </row>
    <row r="41" spans="1:5" s="19" customFormat="1" ht="20.149999999999999" customHeight="1" thickBot="1" x14ac:dyDescent="0.4">
      <c r="A41" s="16"/>
      <c r="B41" s="59" t="s">
        <v>151</v>
      </c>
      <c r="C41" s="212"/>
      <c r="D41" s="18"/>
    </row>
    <row r="42" spans="1:5" s="3" customFormat="1" ht="20.149999999999999" customHeight="1" x14ac:dyDescent="0.3">
      <c r="A42" s="60">
        <v>24</v>
      </c>
      <c r="B42" s="167" t="s">
        <v>152</v>
      </c>
      <c r="C42" s="268">
        <f>MIN(C29,C39)</f>
        <v>0</v>
      </c>
      <c r="D42" s="72"/>
    </row>
    <row r="43" spans="1:5" s="3" customFormat="1" ht="22.5" customHeight="1" thickBot="1" x14ac:dyDescent="0.35">
      <c r="A43" s="61">
        <v>25</v>
      </c>
      <c r="B43" s="9" t="s">
        <v>141</v>
      </c>
      <c r="C43" s="256"/>
      <c r="D43" s="72"/>
    </row>
    <row r="44" spans="1:5" s="3" customFormat="1" ht="20.149999999999999" customHeight="1" thickBot="1" x14ac:dyDescent="0.35">
      <c r="A44" s="64">
        <v>26</v>
      </c>
      <c r="B44" s="11" t="s">
        <v>96</v>
      </c>
      <c r="C44" s="266">
        <f>C42+C43</f>
        <v>0</v>
      </c>
      <c r="D44" s="72"/>
    </row>
    <row r="45" spans="1:5" s="3" customFormat="1" ht="20.149999999999999" customHeight="1" x14ac:dyDescent="0.3">
      <c r="A45" s="61">
        <v>27</v>
      </c>
      <c r="B45" s="68" t="s">
        <v>93</v>
      </c>
      <c r="C45" s="254"/>
      <c r="D45" s="72"/>
    </row>
    <row r="46" spans="1:5" s="3" customFormat="1" ht="20.149999999999999" customHeight="1" thickBot="1" x14ac:dyDescent="0.35">
      <c r="A46" s="61">
        <v>28</v>
      </c>
      <c r="B46" s="68" t="s">
        <v>94</v>
      </c>
      <c r="C46" s="256"/>
      <c r="D46" s="72"/>
    </row>
    <row r="47" spans="1:5" s="3" customFormat="1" ht="20.149999999999999" customHeight="1" thickBot="1" x14ac:dyDescent="0.35">
      <c r="A47" s="64">
        <v>29</v>
      </c>
      <c r="B47" s="11" t="s">
        <v>97</v>
      </c>
      <c r="C47" s="266">
        <f>C44-C45-C46</f>
        <v>0</v>
      </c>
      <c r="D47" s="72"/>
    </row>
    <row r="48" spans="1:5" s="1" customFormat="1" x14ac:dyDescent="0.3">
      <c r="C48" s="211"/>
    </row>
    <row r="49" spans="1:5" s="1" customFormat="1" ht="16" thickBot="1" x14ac:dyDescent="0.4">
      <c r="B49" s="59" t="s">
        <v>98</v>
      </c>
      <c r="C49" s="211"/>
    </row>
    <row r="50" spans="1:5" s="3" customFormat="1" ht="20.149999999999999" customHeight="1" x14ac:dyDescent="0.3">
      <c r="A50" s="60">
        <v>30</v>
      </c>
      <c r="B50" s="168" t="s">
        <v>146</v>
      </c>
      <c r="C50" s="268">
        <f>C47</f>
        <v>0</v>
      </c>
      <c r="D50" s="72"/>
    </row>
    <row r="51" spans="1:5" s="3" customFormat="1" ht="20.149999999999999" customHeight="1" thickBot="1" x14ac:dyDescent="0.35">
      <c r="A51" s="61">
        <v>31</v>
      </c>
      <c r="B51" s="7" t="s">
        <v>95</v>
      </c>
      <c r="C51" s="256"/>
      <c r="D51" s="72"/>
    </row>
    <row r="52" spans="1:5" s="3" customFormat="1" ht="20.149999999999999" customHeight="1" thickBot="1" x14ac:dyDescent="0.35">
      <c r="A52" s="66">
        <v>32</v>
      </c>
      <c r="B52" s="169" t="s">
        <v>147</v>
      </c>
      <c r="C52" s="266">
        <f>C50-C51</f>
        <v>0</v>
      </c>
      <c r="D52" s="72"/>
    </row>
    <row r="53" spans="1:5" s="3" customFormat="1" ht="20.149999999999999" customHeight="1" thickBot="1" x14ac:dyDescent="0.35">
      <c r="A53" s="66">
        <v>33</v>
      </c>
      <c r="B53" s="13" t="s">
        <v>5</v>
      </c>
      <c r="C53" s="254"/>
      <c r="D53" s="72"/>
    </row>
    <row r="54" spans="1:5" s="3" customFormat="1" ht="20.149999999999999" customHeight="1" thickBot="1" x14ac:dyDescent="0.35">
      <c r="A54" s="67">
        <v>34</v>
      </c>
      <c r="B54" s="14" t="s">
        <v>6</v>
      </c>
      <c r="C54" s="269">
        <f>IF(C53=0,0,C52/C53)</f>
        <v>0</v>
      </c>
      <c r="D54" s="72"/>
    </row>
    <row r="55" spans="1:5" s="3" customFormat="1" ht="20.25" customHeight="1" thickBot="1" x14ac:dyDescent="0.35">
      <c r="A55" s="64">
        <v>35</v>
      </c>
      <c r="B55" s="134" t="s">
        <v>9</v>
      </c>
      <c r="C55" s="257"/>
      <c r="D55" s="72"/>
    </row>
    <row r="56" spans="1:5" s="1" customFormat="1" x14ac:dyDescent="0.3">
      <c r="B56" s="4"/>
    </row>
    <row r="57" spans="1:5" s="1" customFormat="1" x14ac:dyDescent="0.3">
      <c r="B57" s="4"/>
    </row>
    <row r="58" spans="1:5" s="1" customFormat="1" ht="45" customHeight="1" x14ac:dyDescent="0.3">
      <c r="A58" s="144"/>
      <c r="B58" s="148"/>
    </row>
    <row r="59" spans="1:5" s="1" customFormat="1" ht="30" customHeight="1" x14ac:dyDescent="0.3">
      <c r="A59" s="144"/>
      <c r="B59" s="148"/>
    </row>
    <row r="60" spans="1:5" s="1" customFormat="1" ht="16.5" x14ac:dyDescent="0.3">
      <c r="A60" s="144"/>
      <c r="B60" s="158"/>
    </row>
    <row r="61" spans="1:5" s="1" customFormat="1" ht="30.75" customHeight="1" x14ac:dyDescent="0.3">
      <c r="A61" s="144"/>
      <c r="B61" s="145"/>
      <c r="C61" s="5"/>
      <c r="D61" s="5"/>
      <c r="E61" s="5"/>
    </row>
    <row r="62" spans="1:5" s="1" customFormat="1" ht="16.5" x14ac:dyDescent="0.3">
      <c r="A62" s="135"/>
      <c r="B62" s="136"/>
    </row>
    <row r="63" spans="1:5" s="1" customFormat="1" x14ac:dyDescent="0.3">
      <c r="A63" s="19"/>
      <c r="B63" s="170"/>
    </row>
    <row r="64" spans="1:5" s="1" customFormat="1" x14ac:dyDescent="0.3">
      <c r="A64" s="19"/>
      <c r="B64" s="170"/>
    </row>
    <row r="65" spans="1:5" s="1" customFormat="1" x14ac:dyDescent="0.3">
      <c r="A65" s="19"/>
      <c r="B65" s="170"/>
    </row>
    <row r="66" spans="1:5" s="1" customFormat="1" ht="14.25" customHeight="1" x14ac:dyDescent="0.3">
      <c r="A66" s="19"/>
      <c r="B66" s="170"/>
      <c r="C66" s="5"/>
      <c r="D66" s="5"/>
      <c r="E66" s="5"/>
    </row>
    <row r="67" spans="1:5" s="1" customFormat="1" ht="14.25" customHeight="1" x14ac:dyDescent="0.3">
      <c r="A67" s="135"/>
      <c r="B67" s="143"/>
      <c r="C67" s="5"/>
      <c r="D67" s="5"/>
      <c r="E67" s="5"/>
    </row>
    <row r="68" spans="1:5" s="1" customFormat="1" ht="14.25" customHeight="1" x14ac:dyDescent="0.3">
      <c r="A68" s="135"/>
      <c r="B68" s="143"/>
      <c r="C68" s="5"/>
      <c r="D68" s="5"/>
      <c r="E68" s="5"/>
    </row>
    <row r="69" spans="1:5" s="1" customFormat="1" x14ac:dyDescent="0.3">
      <c r="A69" s="19"/>
      <c r="B69" s="136"/>
    </row>
    <row r="70" spans="1:5" s="1" customFormat="1" x14ac:dyDescent="0.3">
      <c r="A70" s="19"/>
      <c r="B70" s="19"/>
    </row>
    <row r="71" spans="1:5" s="1" customFormat="1" x14ac:dyDescent="0.3">
      <c r="A71" s="19"/>
      <c r="B71" s="19"/>
    </row>
    <row r="72" spans="1:5" s="1" customFormat="1" ht="14.25" customHeight="1" x14ac:dyDescent="0.3">
      <c r="B72" s="5"/>
      <c r="C72" s="5"/>
      <c r="D72" s="5"/>
      <c r="E72" s="5"/>
    </row>
    <row r="73" spans="1:5" s="1" customFormat="1" ht="14.25" customHeight="1" x14ac:dyDescent="0.3">
      <c r="B73" s="5"/>
      <c r="C73" s="5"/>
      <c r="D73" s="5"/>
      <c r="E73" s="5"/>
    </row>
    <row r="74" spans="1:5" s="1" customFormat="1" ht="14.25" customHeight="1" x14ac:dyDescent="0.3">
      <c r="B74" s="5"/>
      <c r="C74" s="5"/>
      <c r="D74" s="5"/>
      <c r="E74" s="5"/>
    </row>
    <row r="75" spans="1:5" s="1" customFormat="1" ht="14.25" customHeight="1" x14ac:dyDescent="0.3">
      <c r="B75" s="5"/>
      <c r="C75" s="5"/>
      <c r="D75" s="5"/>
      <c r="E75" s="5"/>
    </row>
    <row r="76" spans="1:5" ht="14.25" customHeight="1" x14ac:dyDescent="0.3">
      <c r="B76" s="6"/>
      <c r="C76" s="6"/>
      <c r="D76" s="6"/>
      <c r="E76" s="6"/>
    </row>
    <row r="77" spans="1:5" ht="14.25" customHeight="1" x14ac:dyDescent="0.3">
      <c r="B77" s="6"/>
      <c r="C77" s="6"/>
      <c r="D77" s="6"/>
      <c r="E77" s="6"/>
    </row>
  </sheetData>
  <sheetProtection sheet="1" objects="1" scenarios="1"/>
  <mergeCells count="3">
    <mergeCell ref="E18:E39"/>
    <mergeCell ref="B4:F4"/>
    <mergeCell ref="A8:B8"/>
  </mergeCells>
  <pageMargins left="0.39370078740157483" right="0.39370078740157483" top="0.78740157480314965" bottom="0.78740157480314965" header="0.31496062992125984" footer="0.31496062992125984"/>
  <pageSetup paperSize="9" scale="49" fitToHeight="0" orientation="portrait" r:id="rId1"/>
  <headerFooter>
    <oddFooter>&amp;L&amp;A&amp;R&amp;P von &amp;N&amp;CAEB-Psych 2020 - Deutsche Krankenhausgesellschaft e. V.</oddFooter>
    <firstHeader>&amp;LAnlagen zur Vereinbarung zur Weiterentwicklung der Aufstellung der Entgelte und Budgetermittlung 
gemäß § 9 Abs. 1 Nr. 6 der Bundespflegesatzverordnung (AEB-Psych-Vereinbarung)</firstHead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0">
    <tabColor theme="8" tint="0.59996337778862885"/>
    <pageSetUpPr fitToPage="1"/>
  </sheetPr>
  <dimension ref="A1:F77"/>
  <sheetViews>
    <sheetView showWhiteSpace="0" topLeftCell="C1" zoomScaleNormal="100" zoomScaleSheetLayoutView="70" zoomScalePageLayoutView="55" workbookViewId="0">
      <selection activeCell="C13" sqref="C13"/>
    </sheetView>
  </sheetViews>
  <sheetFormatPr baseColWidth="10" defaultRowHeight="14" x14ac:dyDescent="0.3"/>
  <cols>
    <col min="1" max="1" width="21.9140625" customWidth="1"/>
    <col min="2" max="2" width="112.08203125" customWidth="1"/>
    <col min="3" max="3" width="23.9140625" customWidth="1"/>
    <col min="4" max="4" width="6.08203125" customWidth="1"/>
    <col min="5" max="5" width="5.58203125" customWidth="1"/>
    <col min="6" max="6" width="8.5" customWidth="1"/>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B2 V</v>
      </c>
      <c r="C5"/>
      <c r="D5"/>
      <c r="E5"/>
      <c r="F5"/>
    </row>
    <row r="6" spans="1:6" s="1" customFormat="1" ht="20.149999999999999" customHeight="1" x14ac:dyDescent="0.3"/>
    <row r="7" spans="1:6" s="1" customFormat="1" ht="20.149999999999999" customHeight="1" x14ac:dyDescent="0.3">
      <c r="A7" s="157" t="str">
        <f>"B2 Gesamtbetrag und Basisentgeltwert für die Kalenderjahre ab " &amp; BJ</f>
        <v>B2 Gesamtbetrag und Basisentgeltwert für die Kalenderjahre ab &lt;x&gt;</v>
      </c>
      <c r="B7" s="156"/>
      <c r="C7" s="156"/>
      <c r="D7" s="156"/>
      <c r="E7" s="15"/>
    </row>
    <row r="8" spans="1:6" s="1" customFormat="1" ht="20.149999999999999" customHeight="1" x14ac:dyDescent="0.3">
      <c r="A8" s="117" t="str">
        <f>"Vereinbarung für den Vereinbarungszeitraum " &amp; BJ</f>
        <v>Vereinbarung für den Vereinbarungszeitraum &lt;x&gt;</v>
      </c>
      <c r="B8" s="15"/>
      <c r="C8" s="15"/>
      <c r="D8" s="15"/>
      <c r="E8" s="15"/>
    </row>
    <row r="9" spans="1:6" s="1" customFormat="1" ht="20.149999999999999" customHeight="1" thickBot="1" x14ac:dyDescent="0.35">
      <c r="A9" s="78"/>
      <c r="B9" s="2"/>
      <c r="C9" s="2"/>
      <c r="D9" s="2"/>
    </row>
    <row r="10" spans="1:6" s="1" customFormat="1" ht="20.149999999999999" customHeight="1" thickBot="1" x14ac:dyDescent="0.35">
      <c r="A10" s="80" t="s">
        <v>106</v>
      </c>
      <c r="B10" s="81" t="s">
        <v>162</v>
      </c>
      <c r="C10" s="82" t="s">
        <v>184</v>
      </c>
      <c r="D10" s="79"/>
    </row>
    <row r="11" spans="1:6" s="1" customFormat="1" ht="20.149999999999999" customHeight="1" x14ac:dyDescent="0.3">
      <c r="A11" s="79"/>
    </row>
    <row r="12" spans="1:6" s="1" customFormat="1" ht="17.25" customHeight="1" thickBot="1" x14ac:dyDescent="0.4">
      <c r="B12" s="59" t="s">
        <v>185</v>
      </c>
    </row>
    <row r="13" spans="1:6" s="3" customFormat="1" ht="20.149999999999999" customHeight="1" x14ac:dyDescent="0.3">
      <c r="A13" s="60">
        <v>1</v>
      </c>
      <c r="B13" s="63" t="s">
        <v>150</v>
      </c>
      <c r="C13" s="254"/>
      <c r="D13" s="72"/>
    </row>
    <row r="14" spans="1:6" s="3" customFormat="1" ht="20.149999999999999" customHeight="1" thickBot="1" x14ac:dyDescent="0.35">
      <c r="A14" s="61">
        <v>2</v>
      </c>
      <c r="B14" s="8" t="s">
        <v>102</v>
      </c>
      <c r="C14" s="255"/>
      <c r="D14" s="72"/>
    </row>
    <row r="15" spans="1:6" s="3" customFormat="1" ht="20.149999999999999" customHeight="1" thickBot="1" x14ac:dyDescent="0.35">
      <c r="A15" s="64">
        <v>3</v>
      </c>
      <c r="B15" s="10" t="s">
        <v>186</v>
      </c>
      <c r="C15" s="266">
        <f>C13+C14</f>
        <v>0</v>
      </c>
      <c r="D15" s="72"/>
    </row>
    <row r="16" spans="1:6" s="1" customFormat="1" x14ac:dyDescent="0.3">
      <c r="C16" s="211"/>
    </row>
    <row r="17" spans="1:5" s="1" customFormat="1" ht="21" customHeight="1" thickBot="1" x14ac:dyDescent="0.4">
      <c r="B17" s="59" t="s">
        <v>135</v>
      </c>
      <c r="C17" s="211"/>
    </row>
    <row r="18" spans="1:5" s="3" customFormat="1" ht="20.149999999999999" customHeight="1" x14ac:dyDescent="0.3">
      <c r="A18" s="60">
        <v>4</v>
      </c>
      <c r="B18" s="65" t="s">
        <v>10</v>
      </c>
      <c r="C18" s="254"/>
      <c r="D18" s="184"/>
      <c r="E18" s="657" t="s">
        <v>153</v>
      </c>
    </row>
    <row r="19" spans="1:5" s="3" customFormat="1" ht="20.149999999999999" customHeight="1" x14ac:dyDescent="0.3">
      <c r="A19" s="61">
        <v>5</v>
      </c>
      <c r="B19" s="8" t="s">
        <v>11</v>
      </c>
      <c r="C19" s="256"/>
      <c r="D19" s="184"/>
      <c r="E19" s="658"/>
    </row>
    <row r="20" spans="1:5" s="3" customFormat="1" ht="21" customHeight="1" x14ac:dyDescent="0.3">
      <c r="A20" s="61">
        <v>6</v>
      </c>
      <c r="B20" s="8" t="s">
        <v>136</v>
      </c>
      <c r="C20" s="256"/>
      <c r="D20" s="184"/>
      <c r="E20" s="658"/>
    </row>
    <row r="21" spans="1:5" s="3" customFormat="1" ht="20.149999999999999" customHeight="1" x14ac:dyDescent="0.3">
      <c r="A21" s="61">
        <v>7</v>
      </c>
      <c r="B21" s="8" t="s">
        <v>1</v>
      </c>
      <c r="C21" s="256"/>
      <c r="D21" s="184"/>
      <c r="E21" s="658"/>
    </row>
    <row r="22" spans="1:5" s="3" customFormat="1" ht="20.149999999999999" customHeight="1" x14ac:dyDescent="0.3">
      <c r="A22" s="61">
        <v>8</v>
      </c>
      <c r="B22" s="8" t="s">
        <v>2</v>
      </c>
      <c r="C22" s="256"/>
      <c r="D22" s="184"/>
      <c r="E22" s="658"/>
    </row>
    <row r="23" spans="1:5" s="3" customFormat="1" ht="20.149999999999999" customHeight="1" x14ac:dyDescent="0.3">
      <c r="A23" s="61">
        <v>9</v>
      </c>
      <c r="B23" s="8" t="s">
        <v>3</v>
      </c>
      <c r="C23" s="256"/>
      <c r="D23" s="184"/>
      <c r="E23" s="658"/>
    </row>
    <row r="24" spans="1:5" s="3" customFormat="1" ht="20.149999999999999" customHeight="1" x14ac:dyDescent="0.3">
      <c r="A24" s="61">
        <v>10</v>
      </c>
      <c r="B24" s="9" t="s">
        <v>4</v>
      </c>
      <c r="C24" s="256"/>
      <c r="D24" s="184"/>
      <c r="E24" s="658"/>
    </row>
    <row r="25" spans="1:5" s="3" customFormat="1" ht="20.149999999999999" customHeight="1" x14ac:dyDescent="0.3">
      <c r="A25" s="61">
        <v>11</v>
      </c>
      <c r="B25" s="129" t="s">
        <v>137</v>
      </c>
      <c r="C25" s="256"/>
      <c r="D25" s="184"/>
      <c r="E25" s="658"/>
    </row>
    <row r="26" spans="1:5" s="3" customFormat="1" ht="20.149999999999999" customHeight="1" x14ac:dyDescent="0.3">
      <c r="A26" s="61">
        <v>12</v>
      </c>
      <c r="B26" s="9" t="s">
        <v>12</v>
      </c>
      <c r="C26" s="256"/>
      <c r="D26" s="184"/>
      <c r="E26" s="658"/>
    </row>
    <row r="27" spans="1:5" s="3" customFormat="1" ht="20.149999999999999" customHeight="1" x14ac:dyDescent="0.3">
      <c r="A27" s="61">
        <v>13</v>
      </c>
      <c r="B27" s="129" t="s">
        <v>99</v>
      </c>
      <c r="C27" s="256"/>
      <c r="D27" s="184"/>
      <c r="E27" s="658"/>
    </row>
    <row r="28" spans="1:5" s="3" customFormat="1" ht="20.149999999999999" customHeight="1" thickBot="1" x14ac:dyDescent="0.35">
      <c r="A28" s="61">
        <v>14</v>
      </c>
      <c r="B28" s="9" t="s">
        <v>138</v>
      </c>
      <c r="C28" s="255"/>
      <c r="D28" s="184"/>
      <c r="E28" s="658"/>
    </row>
    <row r="29" spans="1:5" s="3" customFormat="1" ht="20.149999999999999" customHeight="1" thickBot="1" x14ac:dyDescent="0.35">
      <c r="A29" s="64">
        <v>15</v>
      </c>
      <c r="B29" s="130" t="s">
        <v>139</v>
      </c>
      <c r="C29" s="267">
        <f>C15+SUM(C18:C28)</f>
        <v>0</v>
      </c>
      <c r="D29" s="184"/>
      <c r="E29" s="658"/>
    </row>
    <row r="30" spans="1:5" s="1" customFormat="1" x14ac:dyDescent="0.3">
      <c r="C30" s="211"/>
      <c r="E30" s="658"/>
    </row>
    <row r="31" spans="1:5" s="1" customFormat="1" ht="18" thickBot="1" x14ac:dyDescent="0.4">
      <c r="B31" s="59" t="s">
        <v>120</v>
      </c>
      <c r="C31" s="211"/>
      <c r="E31" s="658"/>
    </row>
    <row r="32" spans="1:5" s="1" customFormat="1" ht="20.25" customHeight="1" x14ac:dyDescent="0.3">
      <c r="A32" s="60">
        <v>16</v>
      </c>
      <c r="B32" s="131" t="s">
        <v>7</v>
      </c>
      <c r="C32" s="268">
        <f>C15</f>
        <v>0</v>
      </c>
      <c r="D32" s="184"/>
      <c r="E32" s="658"/>
    </row>
    <row r="33" spans="1:5" s="1" customFormat="1" ht="19.5" customHeight="1" x14ac:dyDescent="0.3">
      <c r="A33" s="61">
        <v>17</v>
      </c>
      <c r="B33" s="132" t="s">
        <v>8</v>
      </c>
      <c r="C33" s="256"/>
      <c r="D33" s="184"/>
      <c r="E33" s="658"/>
    </row>
    <row r="34" spans="1:5" s="1" customFormat="1" ht="24" customHeight="1" x14ac:dyDescent="0.3">
      <c r="A34" s="61">
        <v>18</v>
      </c>
      <c r="B34" s="133" t="s">
        <v>167</v>
      </c>
      <c r="C34" s="256"/>
      <c r="D34" s="184"/>
      <c r="E34" s="658"/>
    </row>
    <row r="35" spans="1:5" s="1" customFormat="1" ht="49.5" customHeight="1" x14ac:dyDescent="0.3">
      <c r="A35" s="152">
        <v>19</v>
      </c>
      <c r="B35" s="159" t="s">
        <v>177</v>
      </c>
      <c r="C35" s="256"/>
      <c r="D35" s="185"/>
      <c r="E35" s="658"/>
    </row>
    <row r="36" spans="1:5" s="1" customFormat="1" ht="19.5" customHeight="1" x14ac:dyDescent="0.3">
      <c r="A36" s="61">
        <v>20</v>
      </c>
      <c r="B36" s="160" t="s">
        <v>128</v>
      </c>
      <c r="C36" s="256"/>
      <c r="D36" s="185"/>
      <c r="E36" s="658"/>
    </row>
    <row r="37" spans="1:5" s="1" customFormat="1" ht="19.5" customHeight="1" x14ac:dyDescent="0.3">
      <c r="A37" s="61">
        <v>21</v>
      </c>
      <c r="B37" s="160" t="s">
        <v>103</v>
      </c>
      <c r="C37" s="256"/>
      <c r="D37" s="185"/>
      <c r="E37" s="658"/>
    </row>
    <row r="38" spans="1:5" s="1" customFormat="1" ht="19.5" customHeight="1" thickBot="1" x14ac:dyDescent="0.35">
      <c r="A38" s="61">
        <v>22</v>
      </c>
      <c r="B38" s="160" t="s">
        <v>100</v>
      </c>
      <c r="C38" s="256"/>
      <c r="D38" s="185"/>
      <c r="E38" s="658"/>
    </row>
    <row r="39" spans="1:5" s="1" customFormat="1" ht="20.149999999999999" customHeight="1" thickBot="1" x14ac:dyDescent="0.4">
      <c r="A39" s="62">
        <v>23</v>
      </c>
      <c r="B39" s="12" t="s">
        <v>140</v>
      </c>
      <c r="C39" s="266">
        <f>C32+C33+IF(C34&lt;&gt;0,C34,SUM(C35:C38))</f>
        <v>0</v>
      </c>
      <c r="D39" s="184"/>
      <c r="E39" s="659"/>
    </row>
    <row r="40" spans="1:5" s="19" customFormat="1" ht="20.149999999999999" customHeight="1" x14ac:dyDescent="0.35">
      <c r="A40" s="16"/>
      <c r="B40" s="17"/>
      <c r="C40" s="212"/>
      <c r="D40" s="18"/>
    </row>
    <row r="41" spans="1:5" s="19" customFormat="1" ht="20.149999999999999" customHeight="1" thickBot="1" x14ac:dyDescent="0.4">
      <c r="A41" s="16"/>
      <c r="B41" s="59" t="s">
        <v>151</v>
      </c>
      <c r="C41" s="212"/>
      <c r="D41" s="18"/>
    </row>
    <row r="42" spans="1:5" s="3" customFormat="1" ht="20.149999999999999" customHeight="1" x14ac:dyDescent="0.3">
      <c r="A42" s="60">
        <v>24</v>
      </c>
      <c r="B42" s="167" t="s">
        <v>152</v>
      </c>
      <c r="C42" s="268">
        <f>MIN(C29,C39)</f>
        <v>0</v>
      </c>
      <c r="D42" s="72"/>
    </row>
    <row r="43" spans="1:5" s="3" customFormat="1" ht="22.5" customHeight="1" thickBot="1" x14ac:dyDescent="0.35">
      <c r="A43" s="61">
        <v>25</v>
      </c>
      <c r="B43" s="9" t="s">
        <v>141</v>
      </c>
      <c r="C43" s="256"/>
      <c r="D43" s="72"/>
    </row>
    <row r="44" spans="1:5" s="3" customFormat="1" ht="20.149999999999999" customHeight="1" thickBot="1" x14ac:dyDescent="0.35">
      <c r="A44" s="64">
        <v>26</v>
      </c>
      <c r="B44" s="11" t="s">
        <v>96</v>
      </c>
      <c r="C44" s="266">
        <f>C42+C43</f>
        <v>0</v>
      </c>
      <c r="D44" s="72"/>
    </row>
    <row r="45" spans="1:5" s="3" customFormat="1" ht="20.149999999999999" customHeight="1" x14ac:dyDescent="0.3">
      <c r="A45" s="61">
        <v>27</v>
      </c>
      <c r="B45" s="68" t="s">
        <v>93</v>
      </c>
      <c r="C45" s="254"/>
      <c r="D45" s="72"/>
    </row>
    <row r="46" spans="1:5" s="3" customFormat="1" ht="20.149999999999999" customHeight="1" thickBot="1" x14ac:dyDescent="0.35">
      <c r="A46" s="61">
        <v>28</v>
      </c>
      <c r="B46" s="68" t="s">
        <v>94</v>
      </c>
      <c r="C46" s="256"/>
      <c r="D46" s="72"/>
    </row>
    <row r="47" spans="1:5" s="3" customFormat="1" ht="20.149999999999999" customHeight="1" thickBot="1" x14ac:dyDescent="0.35">
      <c r="A47" s="64">
        <v>29</v>
      </c>
      <c r="B47" s="11" t="s">
        <v>97</v>
      </c>
      <c r="C47" s="266">
        <f>C44-C45-C46</f>
        <v>0</v>
      </c>
      <c r="D47" s="72"/>
    </row>
    <row r="48" spans="1:5" s="1" customFormat="1" x14ac:dyDescent="0.3">
      <c r="C48" s="211"/>
    </row>
    <row r="49" spans="1:5" s="1" customFormat="1" ht="16" thickBot="1" x14ac:dyDescent="0.4">
      <c r="B49" s="59" t="s">
        <v>98</v>
      </c>
      <c r="C49" s="211"/>
    </row>
    <row r="50" spans="1:5" s="3" customFormat="1" ht="20.149999999999999" customHeight="1" x14ac:dyDescent="0.3">
      <c r="A50" s="60">
        <v>30</v>
      </c>
      <c r="B50" s="168" t="s">
        <v>146</v>
      </c>
      <c r="C50" s="268">
        <f>C47</f>
        <v>0</v>
      </c>
      <c r="D50" s="72"/>
    </row>
    <row r="51" spans="1:5" s="3" customFormat="1" ht="20.149999999999999" customHeight="1" thickBot="1" x14ac:dyDescent="0.35">
      <c r="A51" s="61">
        <v>31</v>
      </c>
      <c r="B51" s="7" t="s">
        <v>95</v>
      </c>
      <c r="C51" s="256"/>
      <c r="D51" s="72"/>
    </row>
    <row r="52" spans="1:5" s="3" customFormat="1" ht="20.149999999999999" customHeight="1" thickBot="1" x14ac:dyDescent="0.35">
      <c r="A52" s="66">
        <v>32</v>
      </c>
      <c r="B52" s="169" t="s">
        <v>147</v>
      </c>
      <c r="C52" s="266">
        <f>C50-C51</f>
        <v>0</v>
      </c>
      <c r="D52" s="72"/>
    </row>
    <row r="53" spans="1:5" s="3" customFormat="1" ht="20.149999999999999" customHeight="1" thickBot="1" x14ac:dyDescent="0.35">
      <c r="A53" s="66">
        <v>33</v>
      </c>
      <c r="B53" s="13" t="s">
        <v>5</v>
      </c>
      <c r="C53" s="254"/>
      <c r="D53" s="72"/>
    </row>
    <row r="54" spans="1:5" s="3" customFormat="1" ht="20.149999999999999" customHeight="1" thickBot="1" x14ac:dyDescent="0.35">
      <c r="A54" s="67">
        <v>34</v>
      </c>
      <c r="B54" s="14" t="s">
        <v>6</v>
      </c>
      <c r="C54" s="269">
        <f>IF(C53=0,0,C52/C53)</f>
        <v>0</v>
      </c>
      <c r="D54" s="72"/>
    </row>
    <row r="55" spans="1:5" s="3" customFormat="1" ht="20.25" customHeight="1" thickBot="1" x14ac:dyDescent="0.35">
      <c r="A55" s="64">
        <v>35</v>
      </c>
      <c r="B55" s="134" t="s">
        <v>9</v>
      </c>
      <c r="C55" s="257"/>
      <c r="D55" s="72"/>
    </row>
    <row r="56" spans="1:5" s="1" customFormat="1" x14ac:dyDescent="0.3">
      <c r="B56" s="4"/>
    </row>
    <row r="57" spans="1:5" s="1" customFormat="1" x14ac:dyDescent="0.3">
      <c r="B57" s="4"/>
    </row>
    <row r="58" spans="1:5" s="1" customFormat="1" ht="45" customHeight="1" x14ac:dyDescent="0.3">
      <c r="A58" s="144"/>
      <c r="B58" s="148"/>
    </row>
    <row r="59" spans="1:5" s="1" customFormat="1" ht="30" customHeight="1" x14ac:dyDescent="0.3">
      <c r="A59" s="144"/>
      <c r="B59" s="148"/>
    </row>
    <row r="60" spans="1:5" s="1" customFormat="1" ht="16.5" x14ac:dyDescent="0.3">
      <c r="A60" s="144"/>
      <c r="B60" s="158"/>
    </row>
    <row r="61" spans="1:5" s="1" customFormat="1" ht="30.75" customHeight="1" x14ac:dyDescent="0.3">
      <c r="A61" s="144"/>
      <c r="B61" s="145"/>
      <c r="C61" s="5"/>
      <c r="D61" s="5"/>
      <c r="E61" s="5"/>
    </row>
    <row r="62" spans="1:5" s="1" customFormat="1" ht="16.5" x14ac:dyDescent="0.3">
      <c r="A62" s="135"/>
      <c r="B62" s="136"/>
    </row>
    <row r="63" spans="1:5" s="1" customFormat="1" x14ac:dyDescent="0.3">
      <c r="A63" s="19"/>
      <c r="B63" s="170"/>
    </row>
    <row r="64" spans="1:5" s="1" customFormat="1" x14ac:dyDescent="0.3">
      <c r="A64" s="19"/>
      <c r="B64" s="170"/>
    </row>
    <row r="65" spans="1:5" s="1" customFormat="1" x14ac:dyDescent="0.3">
      <c r="A65" s="19"/>
      <c r="B65" s="170"/>
    </row>
    <row r="66" spans="1:5" s="1" customFormat="1" ht="14.25" customHeight="1" x14ac:dyDescent="0.3">
      <c r="A66" s="19"/>
      <c r="B66" s="170"/>
      <c r="C66" s="5"/>
      <c r="D66" s="5"/>
      <c r="E66" s="5"/>
    </row>
    <row r="67" spans="1:5" s="1" customFormat="1" ht="14.25" customHeight="1" x14ac:dyDescent="0.3">
      <c r="A67" s="135"/>
      <c r="B67" s="143"/>
      <c r="C67" s="5"/>
      <c r="D67" s="5"/>
      <c r="E67" s="5"/>
    </row>
    <row r="68" spans="1:5" s="1" customFormat="1" ht="14.25" customHeight="1" x14ac:dyDescent="0.3">
      <c r="A68" s="135"/>
      <c r="B68" s="143"/>
      <c r="C68" s="5"/>
      <c r="D68" s="5"/>
      <c r="E68" s="5"/>
    </row>
    <row r="69" spans="1:5" s="1" customFormat="1" x14ac:dyDescent="0.3">
      <c r="A69" s="19"/>
      <c r="B69" s="136"/>
    </row>
    <row r="70" spans="1:5" s="1" customFormat="1" x14ac:dyDescent="0.3">
      <c r="A70" s="19"/>
      <c r="B70" s="19"/>
    </row>
    <row r="71" spans="1:5" s="1" customFormat="1" x14ac:dyDescent="0.3">
      <c r="A71" s="19"/>
      <c r="B71" s="19"/>
    </row>
    <row r="72" spans="1:5" s="1" customFormat="1" ht="14.25" customHeight="1" x14ac:dyDescent="0.3">
      <c r="B72" s="5"/>
      <c r="C72" s="5"/>
      <c r="D72" s="5"/>
      <c r="E72" s="5"/>
    </row>
    <row r="73" spans="1:5" s="1" customFormat="1" ht="14.25" customHeight="1" x14ac:dyDescent="0.3">
      <c r="B73" s="5"/>
      <c r="C73" s="5"/>
      <c r="D73" s="5"/>
      <c r="E73" s="5"/>
    </row>
    <row r="74" spans="1:5" s="1" customFormat="1" ht="14.25" customHeight="1" x14ac:dyDescent="0.3">
      <c r="B74" s="5"/>
      <c r="C74" s="5"/>
      <c r="D74" s="5"/>
      <c r="E74" s="5"/>
    </row>
    <row r="75" spans="1:5" s="1" customFormat="1" ht="14.25" customHeight="1" x14ac:dyDescent="0.3">
      <c r="B75" s="5"/>
      <c r="C75" s="5"/>
      <c r="D75" s="5"/>
      <c r="E75" s="5"/>
    </row>
    <row r="76" spans="1:5" ht="14.25" customHeight="1" x14ac:dyDescent="0.3">
      <c r="B76" s="6"/>
      <c r="C76" s="6"/>
      <c r="D76" s="6"/>
      <c r="E76" s="6"/>
    </row>
    <row r="77" spans="1:5" ht="14.25" customHeight="1" x14ac:dyDescent="0.3">
      <c r="B77" s="6"/>
      <c r="C77" s="6"/>
      <c r="D77" s="6"/>
      <c r="E77" s="6"/>
    </row>
  </sheetData>
  <sheetProtection sheet="1" objects="1" scenarios="1"/>
  <mergeCells count="2">
    <mergeCell ref="E18:E39"/>
    <mergeCell ref="B4:F4"/>
  </mergeCells>
  <pageMargins left="0.39370078740157483" right="0.39370078740157483" top="0.78740157480314965" bottom="0.78740157480314965" header="0.31496062992125984" footer="0.31496062992125984"/>
  <pageSetup paperSize="9" scale="49" fitToHeight="0" orientation="portrait" r:id="rId1"/>
  <headerFooter>
    <oddFooter>&amp;L&amp;A&amp;R&amp;P von &amp;N&amp;CAEB-Psych 2020 - Deutsche Krankenhausgesellschaft e. V.</oddFooter>
    <firstHeader>&amp;LAnlagen zur Vereinbarung zur Weiterentwicklung der Aufstellung der Entgelte und Budgetermittlung 
gemäß § 9 Abs. 1 Nr. 6 der Bundespflegesatzverordnung (AEB-Psych-Vereinbarung)</firstHead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tabColor theme="7" tint="0.59996337778862885"/>
    <pageSetUpPr fitToPage="1"/>
  </sheetPr>
  <dimension ref="A1:G77"/>
  <sheetViews>
    <sheetView showWhiteSpace="0" topLeftCell="A10" zoomScaleNormal="100" zoomScaleSheetLayoutView="70" zoomScalePageLayoutView="55" workbookViewId="0">
      <selection activeCell="A16" sqref="A16"/>
    </sheetView>
  </sheetViews>
  <sheetFormatPr baseColWidth="10" defaultRowHeight="14" x14ac:dyDescent="0.3"/>
  <cols>
    <col min="1" max="1" width="22.6640625" customWidth="1"/>
    <col min="2" max="2" width="112.08203125" customWidth="1"/>
    <col min="3" max="5" width="23.9140625" customWidth="1"/>
    <col min="6" max="6" width="6.08203125" customWidth="1"/>
    <col min="7" max="7" width="5.58203125" customWidth="1"/>
    <col min="8" max="8" width="3.9140625" customWidth="1"/>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39"/>
      <c r="D4" s="237"/>
      <c r="E4" s="237"/>
      <c r="F4" s="237"/>
    </row>
    <row r="5" spans="1:7" s="1" customFormat="1" ht="20.149999999999999" customHeight="1" x14ac:dyDescent="0.3">
      <c r="A5" s="183" t="s">
        <v>189</v>
      </c>
      <c r="B5" s="275" t="str">
        <f ca="1">RIGHT(CELL("dateiname",A1),LEN(CELL("dateiname",A1))-FIND("]",CELL("dateiname",A1)))</f>
        <v>B2</v>
      </c>
      <c r="C5"/>
      <c r="D5"/>
      <c r="E5"/>
      <c r="F5"/>
    </row>
    <row r="6" spans="1:7" s="1" customFormat="1" ht="20.149999999999999" customHeight="1" x14ac:dyDescent="0.3"/>
    <row r="7" spans="1:7" s="1" customFormat="1" ht="20.149999999999999" customHeight="1" x14ac:dyDescent="0.3">
      <c r="A7" s="157" t="str">
        <f>"B2 Gesamtbetrag und Basisentgeltwert für die Kalenderjahre ab " &amp; BJ</f>
        <v>B2 Gesamtbetrag und Basisentgeltwert für die Kalenderjahre ab &lt;x&gt;</v>
      </c>
      <c r="B7" s="156"/>
      <c r="C7" s="156"/>
      <c r="D7" s="156"/>
      <c r="E7" s="156"/>
      <c r="F7" s="156"/>
      <c r="G7" s="15"/>
    </row>
    <row r="8" spans="1:7" s="1" customFormat="1" ht="20.149999999999999" customHeight="1" x14ac:dyDescent="0.3">
      <c r="A8" s="204" t="s">
        <v>4383</v>
      </c>
      <c r="B8" s="15"/>
      <c r="C8" s="15"/>
      <c r="D8" s="15"/>
      <c r="E8" s="15"/>
      <c r="F8" s="15"/>
      <c r="G8" s="15"/>
    </row>
    <row r="9" spans="1:7" s="1" customFormat="1" ht="20.149999999999999" customHeight="1" thickBot="1" x14ac:dyDescent="0.35">
      <c r="A9" s="78"/>
      <c r="B9" s="2"/>
      <c r="C9" s="2"/>
      <c r="D9" s="2"/>
      <c r="E9" s="2"/>
      <c r="F9" s="2"/>
    </row>
    <row r="10" spans="1:7" s="1" customFormat="1" ht="20.149999999999999" customHeight="1" thickBot="1" x14ac:dyDescent="0.35">
      <c r="A10" s="80" t="s">
        <v>106</v>
      </c>
      <c r="B10" s="81" t="s">
        <v>162</v>
      </c>
      <c r="C10" s="82" t="s">
        <v>182</v>
      </c>
      <c r="D10" s="82" t="s">
        <v>183</v>
      </c>
      <c r="E10" s="82" t="s">
        <v>184</v>
      </c>
      <c r="F10" s="79"/>
    </row>
    <row r="11" spans="1:7" s="1" customFormat="1" ht="20.149999999999999" customHeight="1" x14ac:dyDescent="0.3">
      <c r="A11" s="79"/>
    </row>
    <row r="12" spans="1:7" s="1" customFormat="1" ht="17.25" customHeight="1" thickBot="1" x14ac:dyDescent="0.4">
      <c r="B12" s="59" t="s">
        <v>185</v>
      </c>
    </row>
    <row r="13" spans="1:7" s="3" customFormat="1" ht="20.149999999999999" customHeight="1" x14ac:dyDescent="0.3">
      <c r="A13" s="60">
        <v>1</v>
      </c>
      <c r="B13" s="63" t="s">
        <v>150</v>
      </c>
      <c r="C13" s="268">
        <f>'B2 VJV'!C13</f>
        <v>0</v>
      </c>
      <c r="D13" s="268">
        <f>'B2 F'!C13</f>
        <v>0</v>
      </c>
      <c r="E13" s="268">
        <f>'B2 V'!C13</f>
        <v>0</v>
      </c>
      <c r="F13" s="72"/>
    </row>
    <row r="14" spans="1:7" s="3" customFormat="1" ht="20.149999999999999" customHeight="1" thickBot="1" x14ac:dyDescent="0.35">
      <c r="A14" s="61">
        <v>2</v>
      </c>
      <c r="B14" s="8" t="s">
        <v>102</v>
      </c>
      <c r="C14" s="267">
        <f>'B2 VJV'!C14</f>
        <v>0</v>
      </c>
      <c r="D14" s="267">
        <f>'B2 F'!C14</f>
        <v>0</v>
      </c>
      <c r="E14" s="267">
        <f>'B2 V'!C14</f>
        <v>0</v>
      </c>
      <c r="F14" s="72"/>
    </row>
    <row r="15" spans="1:7" s="3" customFormat="1" ht="20.149999999999999" customHeight="1" thickBot="1" x14ac:dyDescent="0.35">
      <c r="A15" s="64">
        <v>3</v>
      </c>
      <c r="B15" s="10" t="s">
        <v>186</v>
      </c>
      <c r="C15" s="270">
        <f>'B2 VJV'!C15</f>
        <v>0</v>
      </c>
      <c r="D15" s="270">
        <f>'B2 F'!C15</f>
        <v>0</v>
      </c>
      <c r="E15" s="270">
        <f>'B2 V'!C15</f>
        <v>0</v>
      </c>
      <c r="F15" s="72"/>
    </row>
    <row r="16" spans="1:7" s="1" customFormat="1" x14ac:dyDescent="0.3"/>
    <row r="17" spans="1:7" s="1" customFormat="1" ht="21" customHeight="1" thickBot="1" x14ac:dyDescent="0.4">
      <c r="B17" s="59" t="s">
        <v>135</v>
      </c>
    </row>
    <row r="18" spans="1:7" s="3" customFormat="1" ht="20.149999999999999" customHeight="1" x14ac:dyDescent="0.3">
      <c r="A18" s="60">
        <v>4</v>
      </c>
      <c r="B18" s="65" t="s">
        <v>10</v>
      </c>
      <c r="C18" s="268">
        <f>'B2 VJV'!C18</f>
        <v>0</v>
      </c>
      <c r="D18" s="268">
        <f>'B2 F'!C18</f>
        <v>0</v>
      </c>
      <c r="E18" s="268">
        <f>'B2 V'!C18</f>
        <v>0</v>
      </c>
      <c r="F18" s="184"/>
      <c r="G18" s="657" t="s">
        <v>153</v>
      </c>
    </row>
    <row r="19" spans="1:7" s="3" customFormat="1" ht="20.149999999999999" customHeight="1" x14ac:dyDescent="0.3">
      <c r="A19" s="61">
        <v>5</v>
      </c>
      <c r="B19" s="8" t="s">
        <v>11</v>
      </c>
      <c r="C19" s="271">
        <f>'B2 VJV'!C19</f>
        <v>0</v>
      </c>
      <c r="D19" s="271">
        <f>'B2 F'!C19</f>
        <v>0</v>
      </c>
      <c r="E19" s="271">
        <f>'B2 V'!C19</f>
        <v>0</v>
      </c>
      <c r="F19" s="184"/>
      <c r="G19" s="658"/>
    </row>
    <row r="20" spans="1:7" s="3" customFormat="1" ht="21" customHeight="1" x14ac:dyDescent="0.3">
      <c r="A20" s="61">
        <v>6</v>
      </c>
      <c r="B20" s="8" t="s">
        <v>136</v>
      </c>
      <c r="C20" s="271">
        <f>'B2 VJV'!C20</f>
        <v>0</v>
      </c>
      <c r="D20" s="271">
        <f>'B2 F'!C20</f>
        <v>0</v>
      </c>
      <c r="E20" s="271">
        <f>'B2 V'!C20</f>
        <v>0</v>
      </c>
      <c r="F20" s="184"/>
      <c r="G20" s="658"/>
    </row>
    <row r="21" spans="1:7" s="3" customFormat="1" ht="20.149999999999999" customHeight="1" x14ac:dyDescent="0.3">
      <c r="A21" s="61">
        <v>7</v>
      </c>
      <c r="B21" s="8" t="s">
        <v>1</v>
      </c>
      <c r="C21" s="271">
        <f>'B2 VJV'!C21</f>
        <v>0</v>
      </c>
      <c r="D21" s="271">
        <f>'B2 F'!C21</f>
        <v>0</v>
      </c>
      <c r="E21" s="271">
        <f>'B2 V'!C21</f>
        <v>0</v>
      </c>
      <c r="F21" s="184"/>
      <c r="G21" s="658"/>
    </row>
    <row r="22" spans="1:7" s="3" customFormat="1" ht="20.149999999999999" customHeight="1" x14ac:dyDescent="0.3">
      <c r="A22" s="61">
        <v>8</v>
      </c>
      <c r="B22" s="8" t="s">
        <v>2</v>
      </c>
      <c r="C22" s="271">
        <f>'B2 VJV'!C22</f>
        <v>0</v>
      </c>
      <c r="D22" s="271">
        <f>'B2 F'!C22</f>
        <v>0</v>
      </c>
      <c r="E22" s="271">
        <f>'B2 V'!C22</f>
        <v>0</v>
      </c>
      <c r="F22" s="184"/>
      <c r="G22" s="658"/>
    </row>
    <row r="23" spans="1:7" s="3" customFormat="1" ht="20.149999999999999" customHeight="1" x14ac:dyDescent="0.3">
      <c r="A23" s="61">
        <v>9</v>
      </c>
      <c r="B23" s="8" t="s">
        <v>3</v>
      </c>
      <c r="C23" s="271">
        <f>'B2 VJV'!C23</f>
        <v>0</v>
      </c>
      <c r="D23" s="271">
        <f>'B2 F'!C23</f>
        <v>0</v>
      </c>
      <c r="E23" s="271">
        <f>'B2 V'!C23</f>
        <v>0</v>
      </c>
      <c r="F23" s="184"/>
      <c r="G23" s="658"/>
    </row>
    <row r="24" spans="1:7" s="3" customFormat="1" ht="20.149999999999999" customHeight="1" x14ac:dyDescent="0.3">
      <c r="A24" s="61">
        <v>10</v>
      </c>
      <c r="B24" s="9" t="s">
        <v>4</v>
      </c>
      <c r="C24" s="271">
        <f>'B2 VJV'!C24</f>
        <v>0</v>
      </c>
      <c r="D24" s="271">
        <f>'B2 F'!C24</f>
        <v>0</v>
      </c>
      <c r="E24" s="271">
        <f>'B2 V'!C24</f>
        <v>0</v>
      </c>
      <c r="F24" s="184"/>
      <c r="G24" s="658"/>
    </row>
    <row r="25" spans="1:7" s="3" customFormat="1" ht="20.149999999999999" customHeight="1" x14ac:dyDescent="0.3">
      <c r="A25" s="61">
        <v>11</v>
      </c>
      <c r="B25" s="129" t="s">
        <v>137</v>
      </c>
      <c r="C25" s="271">
        <f>'B2 VJV'!C25</f>
        <v>0</v>
      </c>
      <c r="D25" s="271">
        <f>'B2 F'!C25</f>
        <v>0</v>
      </c>
      <c r="E25" s="271">
        <f>'B2 V'!C25</f>
        <v>0</v>
      </c>
      <c r="F25" s="184"/>
      <c r="G25" s="658"/>
    </row>
    <row r="26" spans="1:7" s="3" customFormat="1" ht="20.149999999999999" customHeight="1" x14ac:dyDescent="0.3">
      <c r="A26" s="61">
        <v>12</v>
      </c>
      <c r="B26" s="9" t="s">
        <v>12</v>
      </c>
      <c r="C26" s="271">
        <f>'B2 VJV'!C26</f>
        <v>0</v>
      </c>
      <c r="D26" s="271">
        <f>'B2 F'!C26</f>
        <v>0</v>
      </c>
      <c r="E26" s="271">
        <f>'B2 V'!C26</f>
        <v>0</v>
      </c>
      <c r="F26" s="184"/>
      <c r="G26" s="658"/>
    </row>
    <row r="27" spans="1:7" s="3" customFormat="1" ht="20.149999999999999" customHeight="1" x14ac:dyDescent="0.3">
      <c r="A27" s="61">
        <v>13</v>
      </c>
      <c r="B27" s="129" t="s">
        <v>99</v>
      </c>
      <c r="C27" s="271">
        <f>'B2 VJV'!C27</f>
        <v>0</v>
      </c>
      <c r="D27" s="271">
        <f>'B2 F'!C27</f>
        <v>0</v>
      </c>
      <c r="E27" s="271">
        <f>'B2 V'!C27</f>
        <v>0</v>
      </c>
      <c r="F27" s="184"/>
      <c r="G27" s="658"/>
    </row>
    <row r="28" spans="1:7" s="3" customFormat="1" ht="20.149999999999999" customHeight="1" thickBot="1" x14ac:dyDescent="0.35">
      <c r="A28" s="61">
        <v>14</v>
      </c>
      <c r="B28" s="9" t="s">
        <v>138</v>
      </c>
      <c r="C28" s="267">
        <f>'B2 VJV'!C28</f>
        <v>0</v>
      </c>
      <c r="D28" s="267">
        <f>'B2 F'!C28</f>
        <v>0</v>
      </c>
      <c r="E28" s="267">
        <f>'B2 V'!C28</f>
        <v>0</v>
      </c>
      <c r="F28" s="184"/>
      <c r="G28" s="658"/>
    </row>
    <row r="29" spans="1:7" s="3" customFormat="1" ht="20.149999999999999" customHeight="1" thickBot="1" x14ac:dyDescent="0.35">
      <c r="A29" s="64">
        <v>15</v>
      </c>
      <c r="B29" s="130" t="s">
        <v>139</v>
      </c>
      <c r="C29" s="267">
        <f>'B2 VJV'!C29</f>
        <v>0</v>
      </c>
      <c r="D29" s="266">
        <f>'B2 F'!C29</f>
        <v>0</v>
      </c>
      <c r="E29" s="266">
        <f>'B2 V'!C29</f>
        <v>0</v>
      </c>
      <c r="F29" s="184"/>
      <c r="G29" s="658"/>
    </row>
    <row r="30" spans="1:7" s="1" customFormat="1" x14ac:dyDescent="0.3">
      <c r="C30" s="75"/>
      <c r="D30" s="75"/>
      <c r="E30" s="75"/>
      <c r="G30" s="658"/>
    </row>
    <row r="31" spans="1:7" s="1" customFormat="1" ht="18" thickBot="1" x14ac:dyDescent="0.4">
      <c r="B31" s="59" t="s">
        <v>120</v>
      </c>
      <c r="C31" s="75"/>
      <c r="D31" s="75"/>
      <c r="E31" s="75"/>
      <c r="G31" s="658"/>
    </row>
    <row r="32" spans="1:7" s="1" customFormat="1" ht="20.25" customHeight="1" x14ac:dyDescent="0.3">
      <c r="A32" s="60">
        <v>16</v>
      </c>
      <c r="B32" s="131" t="s">
        <v>7</v>
      </c>
      <c r="C32" s="268">
        <f>'B2 VJV'!C32</f>
        <v>0</v>
      </c>
      <c r="D32" s="268">
        <f>'B2 F'!C32</f>
        <v>0</v>
      </c>
      <c r="E32" s="268">
        <f>'B2 V'!C32</f>
        <v>0</v>
      </c>
      <c r="F32" s="184"/>
      <c r="G32" s="658"/>
    </row>
    <row r="33" spans="1:7" s="1" customFormat="1" ht="19.5" customHeight="1" x14ac:dyDescent="0.3">
      <c r="A33" s="61">
        <v>17</v>
      </c>
      <c r="B33" s="132" t="s">
        <v>8</v>
      </c>
      <c r="C33" s="271">
        <f>'B2 VJV'!C33</f>
        <v>0</v>
      </c>
      <c r="D33" s="271">
        <f>'B2 F'!C33</f>
        <v>0</v>
      </c>
      <c r="E33" s="271">
        <f>'B2 V'!C33</f>
        <v>0</v>
      </c>
      <c r="F33" s="184"/>
      <c r="G33" s="658"/>
    </row>
    <row r="34" spans="1:7" s="1" customFormat="1" ht="24" customHeight="1" x14ac:dyDescent="0.3">
      <c r="A34" s="61">
        <v>18</v>
      </c>
      <c r="B34" s="133" t="s">
        <v>167</v>
      </c>
      <c r="C34" s="271">
        <f>'B2 VJV'!C34</f>
        <v>0</v>
      </c>
      <c r="D34" s="271">
        <f>'B2 F'!C34</f>
        <v>0</v>
      </c>
      <c r="E34" s="271">
        <f>'B2 V'!C34</f>
        <v>0</v>
      </c>
      <c r="F34" s="184"/>
      <c r="G34" s="658"/>
    </row>
    <row r="35" spans="1:7" s="1" customFormat="1" ht="49.5" customHeight="1" x14ac:dyDescent="0.3">
      <c r="A35" s="152">
        <v>19</v>
      </c>
      <c r="B35" s="159" t="s">
        <v>177</v>
      </c>
      <c r="C35" s="271">
        <f>'B2 VJV'!C35</f>
        <v>0</v>
      </c>
      <c r="D35" s="271">
        <f>'B2 F'!C35</f>
        <v>0</v>
      </c>
      <c r="E35" s="271">
        <f>'B2 V'!C35</f>
        <v>0</v>
      </c>
      <c r="F35" s="185"/>
      <c r="G35" s="658"/>
    </row>
    <row r="36" spans="1:7" s="1" customFormat="1" ht="19.5" customHeight="1" x14ac:dyDescent="0.3">
      <c r="A36" s="61">
        <v>20</v>
      </c>
      <c r="B36" s="160" t="s">
        <v>128</v>
      </c>
      <c r="C36" s="271">
        <f>'B2 VJV'!C36</f>
        <v>0</v>
      </c>
      <c r="D36" s="271">
        <f>'B2 F'!C36</f>
        <v>0</v>
      </c>
      <c r="E36" s="271">
        <f>'B2 V'!C36</f>
        <v>0</v>
      </c>
      <c r="F36" s="185"/>
      <c r="G36" s="658"/>
    </row>
    <row r="37" spans="1:7" s="1" customFormat="1" ht="19.5" customHeight="1" x14ac:dyDescent="0.3">
      <c r="A37" s="61">
        <v>21</v>
      </c>
      <c r="B37" s="160" t="s">
        <v>103</v>
      </c>
      <c r="C37" s="271">
        <f>'B2 VJV'!C37</f>
        <v>0</v>
      </c>
      <c r="D37" s="271">
        <f>'B2 F'!C37</f>
        <v>0</v>
      </c>
      <c r="E37" s="271">
        <f>'B2 V'!C37</f>
        <v>0</v>
      </c>
      <c r="F37" s="185"/>
      <c r="G37" s="658"/>
    </row>
    <row r="38" spans="1:7" s="1" customFormat="1" ht="19.5" customHeight="1" thickBot="1" x14ac:dyDescent="0.35">
      <c r="A38" s="61">
        <v>22</v>
      </c>
      <c r="B38" s="160" t="s">
        <v>100</v>
      </c>
      <c r="C38" s="271">
        <f>'B2 VJV'!C38</f>
        <v>0</v>
      </c>
      <c r="D38" s="271">
        <f>'B2 F'!C38</f>
        <v>0</v>
      </c>
      <c r="E38" s="271">
        <f>'B2 V'!C38</f>
        <v>0</v>
      </c>
      <c r="F38" s="185"/>
      <c r="G38" s="658"/>
    </row>
    <row r="39" spans="1:7" s="1" customFormat="1" ht="20.149999999999999" customHeight="1" thickBot="1" x14ac:dyDescent="0.4">
      <c r="A39" s="62">
        <v>23</v>
      </c>
      <c r="B39" s="12" t="s">
        <v>140</v>
      </c>
      <c r="C39" s="266">
        <f>'B2 VJV'!C39</f>
        <v>0</v>
      </c>
      <c r="D39" s="266">
        <f>'B2 F'!C39</f>
        <v>0</v>
      </c>
      <c r="E39" s="266">
        <f>'B2 V'!C39</f>
        <v>0</v>
      </c>
      <c r="F39" s="184"/>
      <c r="G39" s="659"/>
    </row>
    <row r="40" spans="1:7" s="19" customFormat="1" ht="20.149999999999999" customHeight="1" x14ac:dyDescent="0.35">
      <c r="A40" s="16"/>
      <c r="B40" s="17"/>
      <c r="C40" s="18"/>
      <c r="D40" s="18"/>
      <c r="E40" s="18"/>
      <c r="F40" s="18"/>
    </row>
    <row r="41" spans="1:7" s="19" customFormat="1" ht="20.149999999999999" customHeight="1" thickBot="1" x14ac:dyDescent="0.4">
      <c r="A41" s="16"/>
      <c r="B41" s="59" t="s">
        <v>151</v>
      </c>
      <c r="C41" s="18"/>
      <c r="D41" s="18"/>
      <c r="E41" s="18"/>
      <c r="F41" s="18"/>
    </row>
    <row r="42" spans="1:7" s="3" customFormat="1" ht="20.149999999999999" customHeight="1" x14ac:dyDescent="0.3">
      <c r="A42" s="60">
        <v>24</v>
      </c>
      <c r="B42" s="167" t="s">
        <v>152</v>
      </c>
      <c r="C42" s="268">
        <f>'B2 VJV'!C42</f>
        <v>0</v>
      </c>
      <c r="D42" s="268">
        <f>'B2 F'!C42</f>
        <v>0</v>
      </c>
      <c r="E42" s="268">
        <f>'B2 V'!C42</f>
        <v>0</v>
      </c>
      <c r="F42" s="72"/>
    </row>
    <row r="43" spans="1:7" s="3" customFormat="1" ht="22.5" customHeight="1" thickBot="1" x14ac:dyDescent="0.35">
      <c r="A43" s="61">
        <v>25</v>
      </c>
      <c r="B43" s="9" t="s">
        <v>141</v>
      </c>
      <c r="C43" s="271">
        <f>'B2 VJV'!C43</f>
        <v>0</v>
      </c>
      <c r="D43" s="271">
        <f>'B2 F'!C43</f>
        <v>0</v>
      </c>
      <c r="E43" s="271">
        <f>'B2 V'!C43</f>
        <v>0</v>
      </c>
      <c r="F43" s="72"/>
    </row>
    <row r="44" spans="1:7" s="3" customFormat="1" ht="20.149999999999999" customHeight="1" thickBot="1" x14ac:dyDescent="0.35">
      <c r="A44" s="64">
        <v>26</v>
      </c>
      <c r="B44" s="11" t="s">
        <v>96</v>
      </c>
      <c r="C44" s="266">
        <f>'B2 VJV'!C44</f>
        <v>0</v>
      </c>
      <c r="D44" s="266">
        <f>'B2 F'!C44</f>
        <v>0</v>
      </c>
      <c r="E44" s="266">
        <f>'B2 V'!C44</f>
        <v>0</v>
      </c>
      <c r="F44" s="72"/>
    </row>
    <row r="45" spans="1:7" s="3" customFormat="1" ht="20.149999999999999" customHeight="1" x14ac:dyDescent="0.3">
      <c r="A45" s="61">
        <v>27</v>
      </c>
      <c r="B45" s="68" t="s">
        <v>93</v>
      </c>
      <c r="C45" s="268">
        <f>'B2 VJV'!C45</f>
        <v>0</v>
      </c>
      <c r="D45" s="268">
        <f>'B2 F'!C45</f>
        <v>0</v>
      </c>
      <c r="E45" s="268">
        <f>'B2 V'!C45</f>
        <v>0</v>
      </c>
      <c r="F45" s="72"/>
    </row>
    <row r="46" spans="1:7" s="3" customFormat="1" ht="20.149999999999999" customHeight="1" thickBot="1" x14ac:dyDescent="0.35">
      <c r="A46" s="61">
        <v>28</v>
      </c>
      <c r="B46" s="68" t="s">
        <v>94</v>
      </c>
      <c r="C46" s="271">
        <f>'B2 VJV'!C46</f>
        <v>0</v>
      </c>
      <c r="D46" s="271">
        <f>'B2 F'!C46</f>
        <v>0</v>
      </c>
      <c r="E46" s="271">
        <f>'B2 V'!C46</f>
        <v>0</v>
      </c>
      <c r="F46" s="72"/>
    </row>
    <row r="47" spans="1:7" s="3" customFormat="1" ht="20.149999999999999" customHeight="1" thickBot="1" x14ac:dyDescent="0.35">
      <c r="A47" s="64">
        <v>29</v>
      </c>
      <c r="B47" s="11" t="s">
        <v>97</v>
      </c>
      <c r="C47" s="266">
        <f>'B2 VJV'!C47</f>
        <v>0</v>
      </c>
      <c r="D47" s="266">
        <f>'B2 F'!C47</f>
        <v>0</v>
      </c>
      <c r="E47" s="266">
        <f>'B2 V'!C47</f>
        <v>0</v>
      </c>
      <c r="F47" s="72"/>
    </row>
    <row r="48" spans="1:7" s="1" customFormat="1" x14ac:dyDescent="0.3"/>
    <row r="49" spans="1:7" s="1" customFormat="1" ht="16" thickBot="1" x14ac:dyDescent="0.4">
      <c r="B49" s="59" t="s">
        <v>98</v>
      </c>
    </row>
    <row r="50" spans="1:7" s="3" customFormat="1" ht="20.149999999999999" customHeight="1" x14ac:dyDescent="0.3">
      <c r="A50" s="60">
        <v>30</v>
      </c>
      <c r="B50" s="168" t="s">
        <v>146</v>
      </c>
      <c r="C50" s="268">
        <f>'B2 VJV'!C50</f>
        <v>0</v>
      </c>
      <c r="D50" s="268">
        <f>'B2 F'!C50</f>
        <v>0</v>
      </c>
      <c r="E50" s="268">
        <f>'B2 V'!C50</f>
        <v>0</v>
      </c>
      <c r="F50" s="72"/>
    </row>
    <row r="51" spans="1:7" s="3" customFormat="1" ht="20.149999999999999" customHeight="1" thickBot="1" x14ac:dyDescent="0.35">
      <c r="A51" s="61">
        <v>31</v>
      </c>
      <c r="B51" s="7" t="s">
        <v>95</v>
      </c>
      <c r="C51" s="271">
        <f>'B2 VJV'!C51</f>
        <v>0</v>
      </c>
      <c r="D51" s="271">
        <f>'B2 F'!C51</f>
        <v>0</v>
      </c>
      <c r="E51" s="271">
        <f>'B2 V'!C51</f>
        <v>0</v>
      </c>
      <c r="F51" s="72"/>
    </row>
    <row r="52" spans="1:7" s="3" customFormat="1" ht="20.149999999999999" customHeight="1" thickBot="1" x14ac:dyDescent="0.35">
      <c r="A52" s="66">
        <v>32</v>
      </c>
      <c r="B52" s="169" t="s">
        <v>147</v>
      </c>
      <c r="C52" s="266">
        <f>'B2 VJV'!C52</f>
        <v>0</v>
      </c>
      <c r="D52" s="266">
        <f>'B2 F'!C52</f>
        <v>0</v>
      </c>
      <c r="E52" s="266">
        <f>'B2 V'!C52</f>
        <v>0</v>
      </c>
      <c r="F52" s="72"/>
    </row>
    <row r="53" spans="1:7" s="3" customFormat="1" ht="20.149999999999999" customHeight="1" thickBot="1" x14ac:dyDescent="0.35">
      <c r="A53" s="66">
        <v>33</v>
      </c>
      <c r="B53" s="13" t="s">
        <v>5</v>
      </c>
      <c r="C53" s="268">
        <f>'B2 VJV'!C53</f>
        <v>0</v>
      </c>
      <c r="D53" s="268">
        <f>'B2 F'!C53</f>
        <v>0</v>
      </c>
      <c r="E53" s="268">
        <f>'B2 V'!C53</f>
        <v>0</v>
      </c>
      <c r="F53" s="72"/>
    </row>
    <row r="54" spans="1:7" s="3" customFormat="1" ht="20.149999999999999" customHeight="1" thickBot="1" x14ac:dyDescent="0.35">
      <c r="A54" s="67">
        <v>34</v>
      </c>
      <c r="B54" s="14" t="s">
        <v>6</v>
      </c>
      <c r="C54" s="266">
        <f>'B2 VJV'!C54</f>
        <v>0</v>
      </c>
      <c r="D54" s="266">
        <f>'B2 F'!C54</f>
        <v>0</v>
      </c>
      <c r="E54" s="266">
        <f>'B2 V'!C54</f>
        <v>0</v>
      </c>
      <c r="F54" s="72"/>
    </row>
    <row r="55" spans="1:7" s="3" customFormat="1" ht="20.25" customHeight="1" thickBot="1" x14ac:dyDescent="0.35">
      <c r="A55" s="64">
        <v>35</v>
      </c>
      <c r="B55" s="134" t="s">
        <v>9</v>
      </c>
      <c r="C55" s="266">
        <f>'B2 VJV'!C55</f>
        <v>0</v>
      </c>
      <c r="D55" s="266">
        <f>'B2 F'!C55</f>
        <v>0</v>
      </c>
      <c r="E55" s="266">
        <f>'B2 V'!C55</f>
        <v>0</v>
      </c>
      <c r="F55" s="72"/>
    </row>
    <row r="56" spans="1:7" s="1" customFormat="1" x14ac:dyDescent="0.3">
      <c r="B56" s="4"/>
    </row>
    <row r="57" spans="1:7" s="1" customFormat="1" x14ac:dyDescent="0.3">
      <c r="B57" s="4"/>
    </row>
    <row r="58" spans="1:7" s="1" customFormat="1" ht="45" customHeight="1" x14ac:dyDescent="0.3">
      <c r="A58" s="144"/>
      <c r="B58" s="148"/>
    </row>
    <row r="59" spans="1:7" s="1" customFormat="1" ht="30" customHeight="1" x14ac:dyDescent="0.3">
      <c r="A59" s="144"/>
      <c r="B59" s="148"/>
    </row>
    <row r="60" spans="1:7" s="1" customFormat="1" ht="16.5" x14ac:dyDescent="0.3">
      <c r="A60" s="144"/>
      <c r="B60" s="158"/>
    </row>
    <row r="61" spans="1:7" s="1" customFormat="1" ht="30.75" customHeight="1" x14ac:dyDescent="0.3">
      <c r="A61" s="144"/>
      <c r="B61" s="145"/>
      <c r="C61" s="5"/>
      <c r="D61" s="5"/>
      <c r="E61" s="5"/>
      <c r="F61" s="5"/>
      <c r="G61" s="5"/>
    </row>
    <row r="62" spans="1:7" s="1" customFormat="1" ht="16.5" x14ac:dyDescent="0.3">
      <c r="A62" s="135"/>
      <c r="B62" s="136"/>
    </row>
    <row r="63" spans="1:7" s="1" customFormat="1" x14ac:dyDescent="0.3">
      <c r="A63" s="19"/>
      <c r="B63" s="170"/>
    </row>
    <row r="64" spans="1:7" s="1" customFormat="1" x14ac:dyDescent="0.3">
      <c r="A64" s="19"/>
      <c r="B64" s="170"/>
    </row>
    <row r="65" spans="1:7" s="1" customFormat="1" x14ac:dyDescent="0.3">
      <c r="A65" s="19"/>
      <c r="B65" s="170"/>
    </row>
    <row r="66" spans="1:7" s="1" customFormat="1" ht="14.25" customHeight="1" x14ac:dyDescent="0.3">
      <c r="A66" s="19"/>
      <c r="B66" s="170"/>
      <c r="C66" s="5"/>
      <c r="D66" s="5"/>
      <c r="E66" s="5"/>
      <c r="F66" s="5"/>
      <c r="G66" s="5"/>
    </row>
    <row r="67" spans="1:7" s="1" customFormat="1" ht="14.25" customHeight="1" x14ac:dyDescent="0.3">
      <c r="A67" s="135"/>
      <c r="B67" s="143"/>
      <c r="C67" s="5"/>
      <c r="D67" s="5"/>
      <c r="E67" s="5"/>
      <c r="F67" s="5"/>
      <c r="G67" s="5"/>
    </row>
    <row r="68" spans="1:7" s="1" customFormat="1" ht="14.25" customHeight="1" x14ac:dyDescent="0.3">
      <c r="A68" s="135"/>
      <c r="B68" s="143"/>
      <c r="C68" s="5"/>
      <c r="D68" s="5"/>
      <c r="E68" s="5"/>
      <c r="F68" s="5"/>
      <c r="G68" s="5"/>
    </row>
    <row r="69" spans="1:7" s="1" customFormat="1" x14ac:dyDescent="0.3">
      <c r="A69" s="19"/>
      <c r="B69" s="136"/>
    </row>
    <row r="70" spans="1:7" s="1" customFormat="1" x14ac:dyDescent="0.3">
      <c r="A70" s="19"/>
      <c r="B70" s="19"/>
    </row>
    <row r="71" spans="1:7" s="1" customFormat="1" x14ac:dyDescent="0.3">
      <c r="A71" s="19"/>
      <c r="B71" s="19"/>
    </row>
    <row r="72" spans="1:7" s="1" customFormat="1" ht="14.25" customHeight="1" x14ac:dyDescent="0.3">
      <c r="B72" s="5"/>
      <c r="C72" s="5"/>
      <c r="D72" s="5"/>
      <c r="E72" s="5"/>
      <c r="F72" s="5"/>
      <c r="G72" s="5"/>
    </row>
    <row r="73" spans="1:7" s="1" customFormat="1" ht="14.25" customHeight="1" x14ac:dyDescent="0.3">
      <c r="B73" s="5"/>
      <c r="C73" s="5"/>
      <c r="D73" s="5"/>
      <c r="E73" s="5"/>
      <c r="F73" s="5"/>
      <c r="G73" s="5"/>
    </row>
    <row r="74" spans="1:7" s="1" customFormat="1" ht="14.25" customHeight="1" x14ac:dyDescent="0.3">
      <c r="B74" s="5"/>
      <c r="C74" s="5"/>
      <c r="D74" s="5"/>
      <c r="E74" s="5"/>
      <c r="F74" s="5"/>
      <c r="G74" s="5"/>
    </row>
    <row r="75" spans="1:7" s="1" customFormat="1" ht="14.25" customHeight="1" x14ac:dyDescent="0.3">
      <c r="B75" s="5"/>
      <c r="C75" s="5"/>
      <c r="D75" s="5"/>
      <c r="E75" s="5"/>
      <c r="F75" s="5"/>
      <c r="G75" s="5"/>
    </row>
    <row r="76" spans="1:7" ht="14.25" customHeight="1" x14ac:dyDescent="0.3">
      <c r="B76" s="6"/>
      <c r="C76" s="6"/>
      <c r="D76" s="6"/>
      <c r="E76" s="6"/>
      <c r="F76" s="6"/>
      <c r="G76" s="6"/>
    </row>
    <row r="77" spans="1:7" ht="14.25" customHeight="1" x14ac:dyDescent="0.3">
      <c r="B77" s="6"/>
      <c r="C77" s="6"/>
      <c r="D77" s="6"/>
      <c r="E77" s="6"/>
      <c r="F77" s="6"/>
      <c r="G77" s="6"/>
    </row>
  </sheetData>
  <sheetProtection sheet="1" objects="1" scenarios="1"/>
  <mergeCells count="2">
    <mergeCell ref="G18:G39"/>
    <mergeCell ref="B4:C4"/>
  </mergeCells>
  <pageMargins left="0.39370078740157483" right="0.39370078740157483" top="0.78740157480314965" bottom="0.78740157480314965" header="0.31496062992125984" footer="0.31496062992125984"/>
  <pageSetup paperSize="9" scale="40" fitToHeight="0" orientation="portrait" r:id="rId1"/>
  <headerFooter>
    <oddFooter>&amp;L&amp;A&amp;R&amp;P von &amp;N&amp;CAEB-Psych 2020 - Deutsche Krankenhausgesellschaft e. V.</oddFooter>
    <firstHeader>&amp;LAnlagen zur Vereinbarung zur Weiterentwicklung der Aufstellung der Entgelte und Budgetermittlung 
gemäß § 9 Abs. 1 Nr. 6 der Bundespflegesatzverordnung (AEB-Psych-Vereinbarung)</firstHead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7">
    <tabColor theme="9" tint="0.59996337778862885"/>
  </sheetPr>
  <dimension ref="A1:C35"/>
  <sheetViews>
    <sheetView zoomScaleNormal="100" zoomScalePageLayoutView="70" workbookViewId="0">
      <selection activeCell="C12" sqref="C12"/>
    </sheetView>
  </sheetViews>
  <sheetFormatPr baseColWidth="10" defaultColWidth="10" defaultRowHeight="14" x14ac:dyDescent="0.3"/>
  <cols>
    <col min="1" max="1" width="21.9140625" style="70" customWidth="1"/>
    <col min="2" max="2" width="78.58203125" style="70" customWidth="1"/>
    <col min="3" max="3" width="22.1640625" style="70" customWidth="1"/>
    <col min="4" max="4" width="1.9140625"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L1 I</v>
      </c>
      <c r="C5"/>
    </row>
    <row r="6" spans="1:3" s="1" customFormat="1" ht="20.149999999999999" customHeight="1" x14ac:dyDescent="0.3"/>
    <row r="7" spans="1:3" s="1" customFormat="1" ht="20.149999999999999" customHeight="1" x14ac:dyDescent="0.3">
      <c r="A7" s="662" t="s">
        <v>4384</v>
      </c>
      <c r="B7" s="663"/>
      <c r="C7" s="663"/>
    </row>
    <row r="8" spans="1:3" s="1" customFormat="1" ht="20.149999999999999" customHeight="1" x14ac:dyDescent="0.3">
      <c r="A8" s="662" t="s">
        <v>187</v>
      </c>
      <c r="B8" s="663"/>
      <c r="C8" s="663"/>
    </row>
    <row r="9" spans="1:3" s="27" customFormat="1" ht="14.25" customHeight="1" thickBot="1" x14ac:dyDescent="0.35">
      <c r="A9" s="71"/>
      <c r="B9" s="71"/>
      <c r="C9" s="71"/>
    </row>
    <row r="10" spans="1:3" s="1" customFormat="1" ht="20.149999999999999" customHeight="1" thickBot="1" x14ac:dyDescent="0.35">
      <c r="A10" s="80" t="s">
        <v>106</v>
      </c>
      <c r="B10" s="81" t="s">
        <v>58</v>
      </c>
      <c r="C10" s="82" t="s">
        <v>187</v>
      </c>
    </row>
    <row r="11" spans="1:3" s="27" customFormat="1" ht="14.5" thickBot="1" x14ac:dyDescent="0.35">
      <c r="A11" s="28"/>
      <c r="B11" s="28"/>
      <c r="C11" s="28"/>
    </row>
    <row r="12" spans="1:3" s="29" customFormat="1" ht="20.149999999999999" customHeight="1" x14ac:dyDescent="0.3">
      <c r="A12" s="76">
        <v>1</v>
      </c>
      <c r="B12" s="138" t="s">
        <v>178</v>
      </c>
      <c r="C12" s="554"/>
    </row>
    <row r="13" spans="1:3" s="29" customFormat="1" ht="20.149999999999999" customHeight="1" x14ac:dyDescent="0.3">
      <c r="A13" s="77">
        <f>A12+1</f>
        <v>2</v>
      </c>
      <c r="B13" s="137" t="s">
        <v>59</v>
      </c>
      <c r="C13" s="555"/>
    </row>
    <row r="14" spans="1:3" s="29" customFormat="1" ht="20.149999999999999" customHeight="1" x14ac:dyDescent="0.3">
      <c r="A14" s="77">
        <f>A13+1</f>
        <v>3</v>
      </c>
      <c r="B14" s="137" t="s">
        <v>60</v>
      </c>
      <c r="C14" s="555"/>
    </row>
    <row r="15" spans="1:3" s="29" customFormat="1" ht="20.149999999999999" customHeight="1" x14ac:dyDescent="0.3">
      <c r="A15" s="77">
        <v>4</v>
      </c>
      <c r="B15" s="142" t="s">
        <v>179</v>
      </c>
      <c r="C15" s="557"/>
    </row>
    <row r="16" spans="1:3" s="29" customFormat="1" ht="20.149999999999999" customHeight="1" x14ac:dyDescent="0.3">
      <c r="A16" s="77">
        <v>5</v>
      </c>
      <c r="B16" s="137" t="s">
        <v>124</v>
      </c>
      <c r="C16" s="557"/>
    </row>
    <row r="17" spans="1:3" s="29" customFormat="1" ht="20.149999999999999" customHeight="1" x14ac:dyDescent="0.3">
      <c r="A17" s="77">
        <v>6</v>
      </c>
      <c r="B17" s="137" t="s">
        <v>125</v>
      </c>
      <c r="C17" s="557"/>
    </row>
    <row r="18" spans="1:3" s="29" customFormat="1" ht="20.149999999999999" customHeight="1" x14ac:dyDescent="0.3">
      <c r="A18" s="77">
        <v>7</v>
      </c>
      <c r="B18" s="142" t="s">
        <v>122</v>
      </c>
      <c r="C18" s="555"/>
    </row>
    <row r="19" spans="1:3" s="29" customFormat="1" ht="20.149999999999999" customHeight="1" x14ac:dyDescent="0.3">
      <c r="A19" s="77">
        <v>8</v>
      </c>
      <c r="B19" s="137" t="s">
        <v>59</v>
      </c>
      <c r="C19" s="555"/>
    </row>
    <row r="20" spans="1:3" s="29" customFormat="1" ht="20.149999999999999" customHeight="1" x14ac:dyDescent="0.3">
      <c r="A20" s="77">
        <v>9</v>
      </c>
      <c r="B20" s="137" t="s">
        <v>154</v>
      </c>
      <c r="C20" s="555"/>
    </row>
    <row r="21" spans="1:3" s="29" customFormat="1" ht="20.149999999999999" customHeight="1" x14ac:dyDescent="0.3">
      <c r="A21" s="77">
        <v>10</v>
      </c>
      <c r="B21" s="137" t="s">
        <v>60</v>
      </c>
      <c r="C21" s="555"/>
    </row>
    <row r="22" spans="1:3" s="29" customFormat="1" ht="20.149999999999999" customHeight="1" x14ac:dyDescent="0.3">
      <c r="A22" s="77">
        <v>11</v>
      </c>
      <c r="B22" s="137" t="s">
        <v>61</v>
      </c>
      <c r="C22" s="555"/>
    </row>
    <row r="23" spans="1:3" s="29" customFormat="1" ht="20.149999999999999" customHeight="1" x14ac:dyDescent="0.3">
      <c r="A23" s="173">
        <v>12</v>
      </c>
      <c r="B23" s="142" t="s">
        <v>121</v>
      </c>
      <c r="C23" s="555"/>
    </row>
    <row r="24" spans="1:3" s="29" customFormat="1" ht="20.149999999999999" customHeight="1" x14ac:dyDescent="0.3">
      <c r="A24" s="173">
        <v>13</v>
      </c>
      <c r="B24" s="137" t="s">
        <v>59</v>
      </c>
      <c r="C24" s="555"/>
    </row>
    <row r="25" spans="1:3" s="29" customFormat="1" ht="20.149999999999999" customHeight="1" x14ac:dyDescent="0.3">
      <c r="A25" s="173">
        <v>14</v>
      </c>
      <c r="B25" s="137" t="s">
        <v>60</v>
      </c>
      <c r="C25" s="555"/>
    </row>
    <row r="26" spans="1:3" s="29" customFormat="1" ht="20.149999999999999" customHeight="1" x14ac:dyDescent="0.3">
      <c r="A26" s="173">
        <v>15</v>
      </c>
      <c r="B26" s="137" t="s">
        <v>61</v>
      </c>
      <c r="C26" s="555"/>
    </row>
    <row r="27" spans="1:3" s="29" customFormat="1" ht="20.149999999999999" customHeight="1" x14ac:dyDescent="0.3">
      <c r="A27" s="173">
        <v>16</v>
      </c>
      <c r="B27" s="142" t="s">
        <v>123</v>
      </c>
      <c r="C27" s="555"/>
    </row>
    <row r="28" spans="1:3" s="29" customFormat="1" ht="20.149999999999999" customHeight="1" x14ac:dyDescent="0.3">
      <c r="A28" s="173">
        <v>17</v>
      </c>
      <c r="B28" s="137" t="s">
        <v>127</v>
      </c>
      <c r="C28" s="555"/>
    </row>
    <row r="29" spans="1:3" s="29" customFormat="1" ht="20.149999999999999" customHeight="1" x14ac:dyDescent="0.3">
      <c r="A29" s="173">
        <v>18</v>
      </c>
      <c r="B29" s="137" t="s">
        <v>125</v>
      </c>
      <c r="C29" s="555"/>
    </row>
    <row r="30" spans="1:3" s="29" customFormat="1" ht="20.149999999999999" customHeight="1" thickBot="1" x14ac:dyDescent="0.35">
      <c r="A30" s="174">
        <v>19</v>
      </c>
      <c r="B30" s="172" t="s">
        <v>126</v>
      </c>
      <c r="C30" s="556"/>
    </row>
    <row r="31" spans="1:3" s="27" customFormat="1" x14ac:dyDescent="0.3">
      <c r="B31" s="30"/>
      <c r="C31" s="30"/>
    </row>
    <row r="32" spans="1:3" s="27" customFormat="1" ht="14.25" customHeight="1" x14ac:dyDescent="0.3">
      <c r="A32" s="140"/>
      <c r="B32" s="141"/>
      <c r="C32" s="30"/>
    </row>
    <row r="33" spans="1:3" ht="14.25" customHeight="1" x14ac:dyDescent="0.3">
      <c r="A33" s="100"/>
      <c r="B33" s="141"/>
      <c r="C33" s="30"/>
    </row>
    <row r="35" spans="1:3" x14ac:dyDescent="0.3">
      <c r="B35" s="161"/>
    </row>
  </sheetData>
  <sheetProtection sheet="1" objects="1" scenarios="1"/>
  <mergeCells count="3">
    <mergeCell ref="B4:C4"/>
    <mergeCell ref="A7:C7"/>
    <mergeCell ref="A8:C8"/>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8">
    <tabColor theme="9" tint="0.59996337778862885"/>
    <pageSetUpPr fitToPage="1"/>
  </sheetPr>
  <dimension ref="A1:C35"/>
  <sheetViews>
    <sheetView zoomScaleNormal="100" zoomScalePageLayoutView="70" workbookViewId="0">
      <selection activeCell="C12" sqref="C12"/>
    </sheetView>
  </sheetViews>
  <sheetFormatPr baseColWidth="10" defaultColWidth="10" defaultRowHeight="14" x14ac:dyDescent="0.3"/>
  <cols>
    <col min="1" max="1" width="21.9140625" style="70" customWidth="1"/>
    <col min="2" max="2" width="78.58203125" style="70" customWidth="1"/>
    <col min="3" max="3" width="20.58203125" style="70" customWidth="1"/>
    <col min="4" max="4" width="1.9140625"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L1 VJV</v>
      </c>
      <c r="C5"/>
    </row>
    <row r="6" spans="1:3" s="1" customFormat="1" ht="20.149999999999999" customHeight="1" x14ac:dyDescent="0.3"/>
    <row r="7" spans="1:3" s="1" customFormat="1" ht="20.149999999999999" customHeight="1" x14ac:dyDescent="0.3">
      <c r="A7" s="662" t="s">
        <v>4384</v>
      </c>
      <c r="B7" s="663"/>
      <c r="C7" s="205"/>
    </row>
    <row r="8" spans="1:3" s="1" customFormat="1" ht="20.149999999999999" customHeight="1" x14ac:dyDescent="0.3">
      <c r="A8" s="660" t="str">
        <f>"Vereinbarung für das Vorjahr (" &amp; VJ &amp; ")"</f>
        <v>Vereinbarung für das Vorjahr (&lt;x-1&gt;)</v>
      </c>
      <c r="B8" s="661"/>
      <c r="C8" s="661"/>
    </row>
    <row r="9" spans="1:3" s="27" customFormat="1" ht="14.25" customHeight="1" thickBot="1" x14ac:dyDescent="0.35">
      <c r="A9" s="71"/>
      <c r="B9" s="71"/>
      <c r="C9" s="71"/>
    </row>
    <row r="10" spans="1:3" s="1" customFormat="1" ht="20.149999999999999" customHeight="1" thickBot="1" x14ac:dyDescent="0.35">
      <c r="A10" s="80" t="s">
        <v>106</v>
      </c>
      <c r="B10" s="81" t="s">
        <v>58</v>
      </c>
      <c r="C10" s="82" t="s">
        <v>182</v>
      </c>
    </row>
    <row r="11" spans="1:3" s="27" customFormat="1" ht="14.5" thickBot="1" x14ac:dyDescent="0.35">
      <c r="A11" s="28"/>
      <c r="B11" s="28"/>
      <c r="C11" s="28"/>
    </row>
    <row r="12" spans="1:3" s="29" customFormat="1" ht="20.149999999999999" customHeight="1" x14ac:dyDescent="0.3">
      <c r="A12" s="76">
        <v>1</v>
      </c>
      <c r="B12" s="138" t="s">
        <v>178</v>
      </c>
      <c r="C12" s="554"/>
    </row>
    <row r="13" spans="1:3" s="29" customFormat="1" ht="20.149999999999999" customHeight="1" x14ac:dyDescent="0.3">
      <c r="A13" s="77">
        <f>A12+1</f>
        <v>2</v>
      </c>
      <c r="B13" s="137" t="s">
        <v>59</v>
      </c>
      <c r="C13" s="555"/>
    </row>
    <row r="14" spans="1:3" s="29" customFormat="1" ht="20.149999999999999" customHeight="1" x14ac:dyDescent="0.3">
      <c r="A14" s="77">
        <f>A13+1</f>
        <v>3</v>
      </c>
      <c r="B14" s="137" t="s">
        <v>60</v>
      </c>
      <c r="C14" s="555"/>
    </row>
    <row r="15" spans="1:3" s="29" customFormat="1" ht="20.149999999999999" customHeight="1" x14ac:dyDescent="0.3">
      <c r="A15" s="77">
        <v>4</v>
      </c>
      <c r="B15" s="142" t="s">
        <v>179</v>
      </c>
      <c r="C15" s="557"/>
    </row>
    <row r="16" spans="1:3" s="29" customFormat="1" ht="20.149999999999999" customHeight="1" x14ac:dyDescent="0.3">
      <c r="A16" s="77">
        <v>5</v>
      </c>
      <c r="B16" s="137" t="s">
        <v>124</v>
      </c>
      <c r="C16" s="557"/>
    </row>
    <row r="17" spans="1:3" s="29" customFormat="1" ht="20.149999999999999" customHeight="1" x14ac:dyDescent="0.3">
      <c r="A17" s="77">
        <v>6</v>
      </c>
      <c r="B17" s="137" t="s">
        <v>125</v>
      </c>
      <c r="C17" s="557"/>
    </row>
    <row r="18" spans="1:3" s="29" customFormat="1" ht="20.149999999999999" customHeight="1" x14ac:dyDescent="0.3">
      <c r="A18" s="77">
        <v>7</v>
      </c>
      <c r="B18" s="142" t="s">
        <v>122</v>
      </c>
      <c r="C18" s="555"/>
    </row>
    <row r="19" spans="1:3" s="29" customFormat="1" ht="20.149999999999999" customHeight="1" x14ac:dyDescent="0.3">
      <c r="A19" s="77">
        <v>8</v>
      </c>
      <c r="B19" s="137" t="s">
        <v>59</v>
      </c>
      <c r="C19" s="555"/>
    </row>
    <row r="20" spans="1:3" s="29" customFormat="1" ht="20.149999999999999" customHeight="1" x14ac:dyDescent="0.3">
      <c r="A20" s="77">
        <v>9</v>
      </c>
      <c r="B20" s="137" t="s">
        <v>154</v>
      </c>
      <c r="C20" s="555"/>
    </row>
    <row r="21" spans="1:3" s="29" customFormat="1" ht="20.149999999999999" customHeight="1" x14ac:dyDescent="0.3">
      <c r="A21" s="77">
        <v>10</v>
      </c>
      <c r="B21" s="137" t="s">
        <v>60</v>
      </c>
      <c r="C21" s="555"/>
    </row>
    <row r="22" spans="1:3" s="29" customFormat="1" ht="20.149999999999999" customHeight="1" x14ac:dyDescent="0.3">
      <c r="A22" s="77">
        <v>11</v>
      </c>
      <c r="B22" s="137" t="s">
        <v>61</v>
      </c>
      <c r="C22" s="555"/>
    </row>
    <row r="23" spans="1:3" s="29" customFormat="1" ht="20.149999999999999" customHeight="1" x14ac:dyDescent="0.3">
      <c r="A23" s="173">
        <v>12</v>
      </c>
      <c r="B23" s="142" t="s">
        <v>121</v>
      </c>
      <c r="C23" s="555"/>
    </row>
    <row r="24" spans="1:3" s="29" customFormat="1" ht="20.149999999999999" customHeight="1" x14ac:dyDescent="0.3">
      <c r="A24" s="173">
        <v>13</v>
      </c>
      <c r="B24" s="137" t="s">
        <v>59</v>
      </c>
      <c r="C24" s="555"/>
    </row>
    <row r="25" spans="1:3" s="29" customFormat="1" ht="20.149999999999999" customHeight="1" x14ac:dyDescent="0.3">
      <c r="A25" s="173">
        <v>14</v>
      </c>
      <c r="B25" s="137" t="s">
        <v>60</v>
      </c>
      <c r="C25" s="555"/>
    </row>
    <row r="26" spans="1:3" s="29" customFormat="1" ht="20.149999999999999" customHeight="1" x14ac:dyDescent="0.3">
      <c r="A26" s="173">
        <v>15</v>
      </c>
      <c r="B26" s="137" t="s">
        <v>61</v>
      </c>
      <c r="C26" s="555"/>
    </row>
    <row r="27" spans="1:3" s="29" customFormat="1" ht="20.149999999999999" customHeight="1" x14ac:dyDescent="0.3">
      <c r="A27" s="173">
        <v>16</v>
      </c>
      <c r="B27" s="142" t="s">
        <v>123</v>
      </c>
      <c r="C27" s="555"/>
    </row>
    <row r="28" spans="1:3" s="29" customFormat="1" ht="20.149999999999999" customHeight="1" x14ac:dyDescent="0.3">
      <c r="A28" s="173">
        <v>17</v>
      </c>
      <c r="B28" s="137" t="s">
        <v>127</v>
      </c>
      <c r="C28" s="555"/>
    </row>
    <row r="29" spans="1:3" s="29" customFormat="1" ht="20.149999999999999" customHeight="1" x14ac:dyDescent="0.3">
      <c r="A29" s="173">
        <v>18</v>
      </c>
      <c r="B29" s="137" t="s">
        <v>125</v>
      </c>
      <c r="C29" s="555"/>
    </row>
    <row r="30" spans="1:3" s="29" customFormat="1" ht="20.149999999999999" customHeight="1" thickBot="1" x14ac:dyDescent="0.35">
      <c r="A30" s="174">
        <v>19</v>
      </c>
      <c r="B30" s="172" t="s">
        <v>126</v>
      </c>
      <c r="C30" s="556"/>
    </row>
    <row r="31" spans="1:3" s="27" customFormat="1" x14ac:dyDescent="0.3">
      <c r="B31" s="30"/>
      <c r="C31" s="30"/>
    </row>
    <row r="32" spans="1:3" s="27" customFormat="1" ht="14.25" customHeight="1" x14ac:dyDescent="0.3">
      <c r="A32" s="140"/>
      <c r="B32" s="141"/>
      <c r="C32" s="30"/>
    </row>
    <row r="33" spans="1:3" ht="14.25" customHeight="1" x14ac:dyDescent="0.3">
      <c r="A33" s="100"/>
      <c r="B33" s="141"/>
      <c r="C33" s="30"/>
    </row>
    <row r="35" spans="1:3" x14ac:dyDescent="0.3">
      <c r="B35" s="161"/>
    </row>
  </sheetData>
  <sheetProtection sheet="1" objects="1" scenarios="1"/>
  <mergeCells count="3">
    <mergeCell ref="B4:C4"/>
    <mergeCell ref="A7:B7"/>
    <mergeCell ref="A8:C8"/>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9">
    <tabColor theme="6" tint="0.59996337778862885"/>
  </sheetPr>
  <dimension ref="A1:C35"/>
  <sheetViews>
    <sheetView zoomScaleNormal="100" zoomScalePageLayoutView="70" workbookViewId="0">
      <selection activeCell="C12" sqref="C12"/>
    </sheetView>
  </sheetViews>
  <sheetFormatPr baseColWidth="10" defaultColWidth="10" defaultRowHeight="14" x14ac:dyDescent="0.3"/>
  <cols>
    <col min="1" max="1" width="21.9140625" style="70" customWidth="1"/>
    <col min="2" max="2" width="78.58203125" style="70" customWidth="1"/>
    <col min="3" max="3" width="20.58203125" style="70" customWidth="1"/>
    <col min="4" max="4" width="1.9140625"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L1 F</v>
      </c>
      <c r="C5"/>
    </row>
    <row r="6" spans="1:3" s="1" customFormat="1" ht="20.149999999999999" customHeight="1" x14ac:dyDescent="0.3"/>
    <row r="7" spans="1:3" s="1" customFormat="1" ht="20.149999999999999" customHeight="1" x14ac:dyDescent="0.3">
      <c r="A7" s="662" t="s">
        <v>4384</v>
      </c>
      <c r="B7" s="663"/>
      <c r="C7" s="205"/>
    </row>
    <row r="8" spans="1:3" s="1" customFormat="1" ht="20.149999999999999" customHeight="1" x14ac:dyDescent="0.3">
      <c r="A8" s="662" t="str">
        <f>"Forderung für den Vereinbarungszeitraum " &amp; BJ</f>
        <v>Forderung für den Vereinbarungszeitraum &lt;x&gt;</v>
      </c>
      <c r="B8" s="663"/>
      <c r="C8" s="205"/>
    </row>
    <row r="9" spans="1:3" s="27" customFormat="1" ht="14.25" customHeight="1" thickBot="1" x14ac:dyDescent="0.35">
      <c r="A9" s="71"/>
      <c r="B9" s="71"/>
      <c r="C9" s="71"/>
    </row>
    <row r="10" spans="1:3" s="1" customFormat="1" ht="20.149999999999999" customHeight="1" thickBot="1" x14ac:dyDescent="0.35">
      <c r="A10" s="80" t="s">
        <v>106</v>
      </c>
      <c r="B10" s="81" t="s">
        <v>58</v>
      </c>
      <c r="C10" s="82" t="s">
        <v>183</v>
      </c>
    </row>
    <row r="11" spans="1:3" s="27" customFormat="1" ht="14.5" thickBot="1" x14ac:dyDescent="0.35">
      <c r="A11" s="28"/>
      <c r="B11" s="28"/>
      <c r="C11" s="28"/>
    </row>
    <row r="12" spans="1:3" s="29" customFormat="1" ht="20.149999999999999" customHeight="1" x14ac:dyDescent="0.3">
      <c r="A12" s="76">
        <v>1</v>
      </c>
      <c r="B12" s="138" t="s">
        <v>178</v>
      </c>
      <c r="C12" s="554"/>
    </row>
    <row r="13" spans="1:3" s="29" customFormat="1" ht="20.149999999999999" customHeight="1" x14ac:dyDescent="0.3">
      <c r="A13" s="77">
        <f>A12+1</f>
        <v>2</v>
      </c>
      <c r="B13" s="137" t="s">
        <v>59</v>
      </c>
      <c r="C13" s="555"/>
    </row>
    <row r="14" spans="1:3" s="29" customFormat="1" ht="20.149999999999999" customHeight="1" x14ac:dyDescent="0.3">
      <c r="A14" s="77">
        <f>A13+1</f>
        <v>3</v>
      </c>
      <c r="B14" s="137" t="s">
        <v>60</v>
      </c>
      <c r="C14" s="555"/>
    </row>
    <row r="15" spans="1:3" s="29" customFormat="1" ht="20.149999999999999" customHeight="1" x14ac:dyDescent="0.3">
      <c r="A15" s="77">
        <v>4</v>
      </c>
      <c r="B15" s="142" t="s">
        <v>179</v>
      </c>
      <c r="C15" s="557"/>
    </row>
    <row r="16" spans="1:3" s="29" customFormat="1" ht="20.149999999999999" customHeight="1" x14ac:dyDescent="0.3">
      <c r="A16" s="77">
        <v>5</v>
      </c>
      <c r="B16" s="137" t="s">
        <v>124</v>
      </c>
      <c r="C16" s="557"/>
    </row>
    <row r="17" spans="1:3" s="29" customFormat="1" ht="20.149999999999999" customHeight="1" x14ac:dyDescent="0.3">
      <c r="A17" s="77">
        <v>6</v>
      </c>
      <c r="B17" s="137" t="s">
        <v>125</v>
      </c>
      <c r="C17" s="557"/>
    </row>
    <row r="18" spans="1:3" s="29" customFormat="1" ht="20.149999999999999" customHeight="1" x14ac:dyDescent="0.3">
      <c r="A18" s="77">
        <v>7</v>
      </c>
      <c r="B18" s="142" t="s">
        <v>122</v>
      </c>
      <c r="C18" s="555"/>
    </row>
    <row r="19" spans="1:3" s="29" customFormat="1" ht="20.149999999999999" customHeight="1" x14ac:dyDescent="0.3">
      <c r="A19" s="77">
        <v>8</v>
      </c>
      <c r="B19" s="137" t="s">
        <v>59</v>
      </c>
      <c r="C19" s="555"/>
    </row>
    <row r="20" spans="1:3" s="29" customFormat="1" ht="20.149999999999999" customHeight="1" x14ac:dyDescent="0.3">
      <c r="A20" s="77">
        <v>9</v>
      </c>
      <c r="B20" s="137" t="s">
        <v>154</v>
      </c>
      <c r="C20" s="555"/>
    </row>
    <row r="21" spans="1:3" s="29" customFormat="1" ht="20.149999999999999" customHeight="1" x14ac:dyDescent="0.3">
      <c r="A21" s="77">
        <v>10</v>
      </c>
      <c r="B21" s="137" t="s">
        <v>60</v>
      </c>
      <c r="C21" s="555"/>
    </row>
    <row r="22" spans="1:3" s="29" customFormat="1" ht="20.149999999999999" customHeight="1" x14ac:dyDescent="0.3">
      <c r="A22" s="77">
        <v>11</v>
      </c>
      <c r="B22" s="137" t="s">
        <v>61</v>
      </c>
      <c r="C22" s="555"/>
    </row>
    <row r="23" spans="1:3" s="29" customFormat="1" ht="20.149999999999999" customHeight="1" x14ac:dyDescent="0.3">
      <c r="A23" s="173">
        <v>12</v>
      </c>
      <c r="B23" s="142" t="s">
        <v>121</v>
      </c>
      <c r="C23" s="555"/>
    </row>
    <row r="24" spans="1:3" s="29" customFormat="1" ht="20.149999999999999" customHeight="1" x14ac:dyDescent="0.3">
      <c r="A24" s="173">
        <v>13</v>
      </c>
      <c r="B24" s="137" t="s">
        <v>59</v>
      </c>
      <c r="C24" s="555"/>
    </row>
    <row r="25" spans="1:3" s="29" customFormat="1" ht="20.149999999999999" customHeight="1" x14ac:dyDescent="0.3">
      <c r="A25" s="173">
        <v>14</v>
      </c>
      <c r="B25" s="137" t="s">
        <v>60</v>
      </c>
      <c r="C25" s="555"/>
    </row>
    <row r="26" spans="1:3" s="29" customFormat="1" ht="20.149999999999999" customHeight="1" x14ac:dyDescent="0.3">
      <c r="A26" s="173">
        <v>15</v>
      </c>
      <c r="B26" s="137" t="s">
        <v>61</v>
      </c>
      <c r="C26" s="555"/>
    </row>
    <row r="27" spans="1:3" s="29" customFormat="1" ht="20.149999999999999" customHeight="1" x14ac:dyDescent="0.3">
      <c r="A27" s="173">
        <v>16</v>
      </c>
      <c r="B27" s="142" t="s">
        <v>123</v>
      </c>
      <c r="C27" s="555"/>
    </row>
    <row r="28" spans="1:3" s="29" customFormat="1" ht="20.149999999999999" customHeight="1" x14ac:dyDescent="0.3">
      <c r="A28" s="173">
        <v>17</v>
      </c>
      <c r="B28" s="137" t="s">
        <v>127</v>
      </c>
      <c r="C28" s="555"/>
    </row>
    <row r="29" spans="1:3" s="29" customFormat="1" ht="20.149999999999999" customHeight="1" x14ac:dyDescent="0.3">
      <c r="A29" s="173">
        <v>18</v>
      </c>
      <c r="B29" s="137" t="s">
        <v>125</v>
      </c>
      <c r="C29" s="555"/>
    </row>
    <row r="30" spans="1:3" s="29" customFormat="1" ht="20.149999999999999" customHeight="1" thickBot="1" x14ac:dyDescent="0.35">
      <c r="A30" s="174">
        <v>19</v>
      </c>
      <c r="B30" s="172" t="s">
        <v>126</v>
      </c>
      <c r="C30" s="556"/>
    </row>
    <row r="31" spans="1:3" s="27" customFormat="1" x14ac:dyDescent="0.3">
      <c r="B31" s="30"/>
      <c r="C31" s="30"/>
    </row>
    <row r="32" spans="1:3" s="27" customFormat="1" ht="14.25" customHeight="1" x14ac:dyDescent="0.3">
      <c r="A32" s="140"/>
      <c r="B32" s="141"/>
      <c r="C32" s="30"/>
    </row>
    <row r="33" spans="1:3" ht="14.25" customHeight="1" x14ac:dyDescent="0.3">
      <c r="A33" s="100"/>
      <c r="B33" s="141"/>
      <c r="C33" s="30"/>
    </row>
    <row r="35" spans="1:3" x14ac:dyDescent="0.3">
      <c r="B35" s="161"/>
    </row>
  </sheetData>
  <sheetProtection sheet="1" objects="1" scenarios="1"/>
  <mergeCells count="3">
    <mergeCell ref="B4:C4"/>
    <mergeCell ref="A7:B7"/>
    <mergeCell ref="A8:B8"/>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0">
    <tabColor theme="8" tint="0.59996337778862885"/>
  </sheetPr>
  <dimension ref="A1:C35"/>
  <sheetViews>
    <sheetView zoomScaleNormal="100" zoomScalePageLayoutView="70" workbookViewId="0">
      <selection activeCell="C12" sqref="C12"/>
    </sheetView>
  </sheetViews>
  <sheetFormatPr baseColWidth="10" defaultColWidth="10" defaultRowHeight="14" x14ac:dyDescent="0.3"/>
  <cols>
    <col min="1" max="1" width="21.9140625" style="70" customWidth="1"/>
    <col min="2" max="2" width="78.58203125" style="70" customWidth="1"/>
    <col min="3" max="3" width="20.58203125" style="70" customWidth="1"/>
    <col min="4" max="4" width="1.9140625"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L1 V</v>
      </c>
      <c r="C5"/>
    </row>
    <row r="6" spans="1:3" s="1" customFormat="1" ht="20.149999999999999" customHeight="1" x14ac:dyDescent="0.3"/>
    <row r="7" spans="1:3" s="1" customFormat="1" ht="20.149999999999999" customHeight="1" x14ac:dyDescent="0.3">
      <c r="A7" s="662" t="s">
        <v>4384</v>
      </c>
      <c r="B7" s="663"/>
      <c r="C7" s="205"/>
    </row>
    <row r="8" spans="1:3" s="1" customFormat="1" ht="20.149999999999999" customHeight="1" x14ac:dyDescent="0.3">
      <c r="A8" s="662" t="str">
        <f>"Vereinbarung für den Vereinbarungszeitraum " &amp; BJ</f>
        <v>Vereinbarung für den Vereinbarungszeitraum &lt;x&gt;</v>
      </c>
      <c r="B8" s="663"/>
      <c r="C8" s="205"/>
    </row>
    <row r="9" spans="1:3" s="27" customFormat="1" ht="14.25" customHeight="1" thickBot="1" x14ac:dyDescent="0.35">
      <c r="A9" s="71"/>
      <c r="B9" s="71"/>
      <c r="C9" s="71"/>
    </row>
    <row r="10" spans="1:3" s="1" customFormat="1" ht="20.149999999999999" customHeight="1" thickBot="1" x14ac:dyDescent="0.35">
      <c r="A10" s="80" t="s">
        <v>106</v>
      </c>
      <c r="B10" s="81" t="s">
        <v>58</v>
      </c>
      <c r="C10" s="82" t="s">
        <v>184</v>
      </c>
    </row>
    <row r="11" spans="1:3" s="27" customFormat="1" ht="14.5" thickBot="1" x14ac:dyDescent="0.35">
      <c r="A11" s="28"/>
      <c r="B11" s="28"/>
      <c r="C11" s="28"/>
    </row>
    <row r="12" spans="1:3" s="29" customFormat="1" ht="20.149999999999999" customHeight="1" x14ac:dyDescent="0.3">
      <c r="A12" s="76">
        <v>1</v>
      </c>
      <c r="B12" s="138" t="s">
        <v>178</v>
      </c>
      <c r="C12" s="554"/>
    </row>
    <row r="13" spans="1:3" s="29" customFormat="1" ht="20.149999999999999" customHeight="1" x14ac:dyDescent="0.3">
      <c r="A13" s="77">
        <f>A12+1</f>
        <v>2</v>
      </c>
      <c r="B13" s="137" t="s">
        <v>59</v>
      </c>
      <c r="C13" s="555"/>
    </row>
    <row r="14" spans="1:3" s="29" customFormat="1" ht="20.149999999999999" customHeight="1" x14ac:dyDescent="0.3">
      <c r="A14" s="77">
        <f>A13+1</f>
        <v>3</v>
      </c>
      <c r="B14" s="137" t="s">
        <v>60</v>
      </c>
      <c r="C14" s="555"/>
    </row>
    <row r="15" spans="1:3" s="29" customFormat="1" ht="20.149999999999999" customHeight="1" x14ac:dyDescent="0.3">
      <c r="A15" s="77">
        <v>4</v>
      </c>
      <c r="B15" s="142" t="s">
        <v>179</v>
      </c>
      <c r="C15" s="557"/>
    </row>
    <row r="16" spans="1:3" s="29" customFormat="1" ht="20.149999999999999" customHeight="1" x14ac:dyDescent="0.3">
      <c r="A16" s="77">
        <v>5</v>
      </c>
      <c r="B16" s="137" t="s">
        <v>124</v>
      </c>
      <c r="C16" s="557"/>
    </row>
    <row r="17" spans="1:3" s="29" customFormat="1" ht="20.149999999999999" customHeight="1" x14ac:dyDescent="0.3">
      <c r="A17" s="77">
        <v>6</v>
      </c>
      <c r="B17" s="137" t="s">
        <v>125</v>
      </c>
      <c r="C17" s="557"/>
    </row>
    <row r="18" spans="1:3" s="29" customFormat="1" ht="20.149999999999999" customHeight="1" x14ac:dyDescent="0.3">
      <c r="A18" s="77">
        <v>7</v>
      </c>
      <c r="B18" s="142" t="s">
        <v>122</v>
      </c>
      <c r="C18" s="555"/>
    </row>
    <row r="19" spans="1:3" s="29" customFormat="1" ht="20.149999999999999" customHeight="1" x14ac:dyDescent="0.3">
      <c r="A19" s="77">
        <v>8</v>
      </c>
      <c r="B19" s="137" t="s">
        <v>59</v>
      </c>
      <c r="C19" s="555"/>
    </row>
    <row r="20" spans="1:3" s="29" customFormat="1" ht="20.149999999999999" customHeight="1" x14ac:dyDescent="0.3">
      <c r="A20" s="77">
        <v>9</v>
      </c>
      <c r="B20" s="137" t="s">
        <v>154</v>
      </c>
      <c r="C20" s="555"/>
    </row>
    <row r="21" spans="1:3" s="29" customFormat="1" ht="20.149999999999999" customHeight="1" x14ac:dyDescent="0.3">
      <c r="A21" s="77">
        <v>10</v>
      </c>
      <c r="B21" s="137" t="s">
        <v>60</v>
      </c>
      <c r="C21" s="555"/>
    </row>
    <row r="22" spans="1:3" s="29" customFormat="1" ht="20.149999999999999" customHeight="1" x14ac:dyDescent="0.3">
      <c r="A22" s="77">
        <v>11</v>
      </c>
      <c r="B22" s="137" t="s">
        <v>61</v>
      </c>
      <c r="C22" s="555"/>
    </row>
    <row r="23" spans="1:3" s="29" customFormat="1" ht="20.149999999999999" customHeight="1" x14ac:dyDescent="0.3">
      <c r="A23" s="173">
        <v>12</v>
      </c>
      <c r="B23" s="142" t="s">
        <v>121</v>
      </c>
      <c r="C23" s="555"/>
    </row>
    <row r="24" spans="1:3" s="29" customFormat="1" ht="20.149999999999999" customHeight="1" x14ac:dyDescent="0.3">
      <c r="A24" s="173">
        <v>13</v>
      </c>
      <c r="B24" s="137" t="s">
        <v>59</v>
      </c>
      <c r="C24" s="555"/>
    </row>
    <row r="25" spans="1:3" s="29" customFormat="1" ht="20.149999999999999" customHeight="1" x14ac:dyDescent="0.3">
      <c r="A25" s="173">
        <v>14</v>
      </c>
      <c r="B25" s="137" t="s">
        <v>60</v>
      </c>
      <c r="C25" s="555"/>
    </row>
    <row r="26" spans="1:3" s="29" customFormat="1" ht="20.149999999999999" customHeight="1" x14ac:dyDescent="0.3">
      <c r="A26" s="173">
        <v>15</v>
      </c>
      <c r="B26" s="137" t="s">
        <v>61</v>
      </c>
      <c r="C26" s="555"/>
    </row>
    <row r="27" spans="1:3" s="29" customFormat="1" ht="20.149999999999999" customHeight="1" x14ac:dyDescent="0.3">
      <c r="A27" s="173">
        <v>16</v>
      </c>
      <c r="B27" s="142" t="s">
        <v>123</v>
      </c>
      <c r="C27" s="555"/>
    </row>
    <row r="28" spans="1:3" s="29" customFormat="1" ht="20.149999999999999" customHeight="1" x14ac:dyDescent="0.3">
      <c r="A28" s="173">
        <v>17</v>
      </c>
      <c r="B28" s="137" t="s">
        <v>127</v>
      </c>
      <c r="C28" s="555"/>
    </row>
    <row r="29" spans="1:3" s="29" customFormat="1" ht="20.149999999999999" customHeight="1" x14ac:dyDescent="0.3">
      <c r="A29" s="173">
        <v>18</v>
      </c>
      <c r="B29" s="137" t="s">
        <v>125</v>
      </c>
      <c r="C29" s="555"/>
    </row>
    <row r="30" spans="1:3" s="29" customFormat="1" ht="20.149999999999999" customHeight="1" thickBot="1" x14ac:dyDescent="0.35">
      <c r="A30" s="174">
        <v>19</v>
      </c>
      <c r="B30" s="172" t="s">
        <v>126</v>
      </c>
      <c r="C30" s="556"/>
    </row>
    <row r="31" spans="1:3" s="27" customFormat="1" x14ac:dyDescent="0.3">
      <c r="B31" s="30"/>
      <c r="C31" s="30"/>
    </row>
    <row r="32" spans="1:3" s="27" customFormat="1" ht="14.25" customHeight="1" x14ac:dyDescent="0.3">
      <c r="A32" s="140"/>
      <c r="B32" s="141"/>
      <c r="C32" s="30"/>
    </row>
    <row r="33" spans="1:3" ht="14.25" customHeight="1" x14ac:dyDescent="0.3">
      <c r="A33" s="100"/>
      <c r="B33" s="141"/>
      <c r="C33" s="30"/>
    </row>
    <row r="35" spans="1:3" x14ac:dyDescent="0.3">
      <c r="B35" s="161"/>
    </row>
  </sheetData>
  <sheetProtection sheet="1" objects="1" scenarios="1"/>
  <mergeCells count="3">
    <mergeCell ref="B4:C4"/>
    <mergeCell ref="A7:B7"/>
    <mergeCell ref="A8:B8"/>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6">
    <tabColor theme="7" tint="0.59996337778862885"/>
  </sheetPr>
  <dimension ref="A1:F35"/>
  <sheetViews>
    <sheetView topLeftCell="A9" zoomScaleNormal="100" zoomScalePageLayoutView="70" workbookViewId="0">
      <selection activeCell="A16" sqref="A16"/>
    </sheetView>
  </sheetViews>
  <sheetFormatPr baseColWidth="10" defaultColWidth="10" defaultRowHeight="14" x14ac:dyDescent="0.3"/>
  <cols>
    <col min="1" max="1" width="21.9140625" style="69" customWidth="1"/>
    <col min="2" max="2" width="78.58203125" style="69" customWidth="1"/>
    <col min="3" max="3" width="22.1640625" style="69" customWidth="1"/>
    <col min="4" max="6" width="20.58203125" style="70" customWidth="1"/>
    <col min="7" max="7" width="1.9140625" style="69" customWidth="1"/>
    <col min="8" max="16384" width="10" style="69"/>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L1</v>
      </c>
      <c r="C5"/>
      <c r="D5"/>
      <c r="E5"/>
      <c r="F5"/>
    </row>
    <row r="6" spans="1:6" s="1" customFormat="1" ht="20.149999999999999" customHeight="1" x14ac:dyDescent="0.3"/>
    <row r="7" spans="1:6" s="1" customFormat="1" ht="20.149999999999999" customHeight="1" x14ac:dyDescent="0.3">
      <c r="A7" s="662" t="s">
        <v>4384</v>
      </c>
      <c r="B7" s="663"/>
      <c r="C7" s="663"/>
      <c r="D7" s="181"/>
      <c r="E7" s="181"/>
      <c r="F7" s="181"/>
    </row>
    <row r="8" spans="1:6" s="1" customFormat="1" ht="20.149999999999999" customHeight="1" x14ac:dyDescent="0.3">
      <c r="A8" s="662" t="s">
        <v>4383</v>
      </c>
      <c r="B8" s="663"/>
      <c r="C8" s="663"/>
      <c r="D8" s="662"/>
      <c r="E8" s="663"/>
      <c r="F8" s="663"/>
    </row>
    <row r="9" spans="1:6" s="27" customFormat="1" ht="14.25" customHeight="1" thickBot="1" x14ac:dyDescent="0.35">
      <c r="A9" s="71"/>
      <c r="B9" s="71"/>
      <c r="C9" s="71"/>
      <c r="D9" s="71"/>
      <c r="E9" s="71"/>
      <c r="F9" s="71"/>
    </row>
    <row r="10" spans="1:6" s="1" customFormat="1" ht="20.149999999999999" customHeight="1" thickBot="1" x14ac:dyDescent="0.35">
      <c r="A10" s="80" t="s">
        <v>106</v>
      </c>
      <c r="B10" s="81" t="s">
        <v>58</v>
      </c>
      <c r="C10" s="82" t="s">
        <v>187</v>
      </c>
      <c r="D10" s="82" t="s">
        <v>182</v>
      </c>
      <c r="E10" s="82" t="s">
        <v>183</v>
      </c>
      <c r="F10" s="82" t="s">
        <v>184</v>
      </c>
    </row>
    <row r="11" spans="1:6" s="27" customFormat="1" ht="14.5" thickBot="1" x14ac:dyDescent="0.35">
      <c r="A11" s="28"/>
      <c r="B11" s="28"/>
      <c r="C11" s="28"/>
      <c r="D11" s="28"/>
      <c r="E11" s="28"/>
      <c r="F11" s="28"/>
    </row>
    <row r="12" spans="1:6" s="29" customFormat="1" ht="20.149999999999999" customHeight="1" x14ac:dyDescent="0.3">
      <c r="A12" s="76">
        <v>1</v>
      </c>
      <c r="B12" s="138" t="s">
        <v>178</v>
      </c>
      <c r="C12" s="272">
        <f>'L1 I'!C12</f>
        <v>0</v>
      </c>
      <c r="D12" s="272">
        <f>'L1 VJV'!C12</f>
        <v>0</v>
      </c>
      <c r="E12" s="272">
        <f>'L1 F'!C12</f>
        <v>0</v>
      </c>
      <c r="F12" s="272">
        <f>'L1 V'!C12</f>
        <v>0</v>
      </c>
    </row>
    <row r="13" spans="1:6" s="29" customFormat="1" ht="20.149999999999999" customHeight="1" x14ac:dyDescent="0.3">
      <c r="A13" s="77">
        <f>A12+1</f>
        <v>2</v>
      </c>
      <c r="B13" s="137" t="s">
        <v>59</v>
      </c>
      <c r="C13" s="273">
        <f>'L1 I'!C13</f>
        <v>0</v>
      </c>
      <c r="D13" s="273">
        <f>'L1 VJV'!C13</f>
        <v>0</v>
      </c>
      <c r="E13" s="273">
        <f>'L1 F'!C13</f>
        <v>0</v>
      </c>
      <c r="F13" s="273">
        <f>'L1 V'!C13</f>
        <v>0</v>
      </c>
    </row>
    <row r="14" spans="1:6" s="29" customFormat="1" ht="20.149999999999999" customHeight="1" x14ac:dyDescent="0.3">
      <c r="A14" s="77">
        <f>A13+1</f>
        <v>3</v>
      </c>
      <c r="B14" s="137" t="s">
        <v>60</v>
      </c>
      <c r="C14" s="273">
        <f>'L1 I'!C14</f>
        <v>0</v>
      </c>
      <c r="D14" s="273">
        <f>'L1 VJV'!C14</f>
        <v>0</v>
      </c>
      <c r="E14" s="273">
        <f>'L1 F'!C14</f>
        <v>0</v>
      </c>
      <c r="F14" s="273">
        <f>'L1 V'!C14</f>
        <v>0</v>
      </c>
    </row>
    <row r="15" spans="1:6" s="29" customFormat="1" ht="20.149999999999999" customHeight="1" x14ac:dyDescent="0.3">
      <c r="A15" s="77">
        <v>4</v>
      </c>
      <c r="B15" s="142" t="s">
        <v>179</v>
      </c>
      <c r="C15" s="558">
        <f>'L1 I'!C15</f>
        <v>0</v>
      </c>
      <c r="D15" s="558">
        <f>'L1 VJV'!C15</f>
        <v>0</v>
      </c>
      <c r="E15" s="558">
        <f>'L1 F'!C15</f>
        <v>0</v>
      </c>
      <c r="F15" s="558">
        <f>'L1 V'!C15</f>
        <v>0</v>
      </c>
    </row>
    <row r="16" spans="1:6" s="29" customFormat="1" ht="20.149999999999999" customHeight="1" x14ac:dyDescent="0.3">
      <c r="A16" s="77">
        <v>5</v>
      </c>
      <c r="B16" s="137" t="s">
        <v>124</v>
      </c>
      <c r="C16" s="558">
        <f>'L1 I'!C16</f>
        <v>0</v>
      </c>
      <c r="D16" s="558">
        <f>'L1 VJV'!C16</f>
        <v>0</v>
      </c>
      <c r="E16" s="558">
        <f>'L1 F'!C16</f>
        <v>0</v>
      </c>
      <c r="F16" s="558">
        <f>'L1 V'!C16</f>
        <v>0</v>
      </c>
    </row>
    <row r="17" spans="1:6" s="29" customFormat="1" ht="20.149999999999999" customHeight="1" x14ac:dyDescent="0.3">
      <c r="A17" s="77">
        <v>6</v>
      </c>
      <c r="B17" s="137" t="s">
        <v>125</v>
      </c>
      <c r="C17" s="558">
        <f>'L1 I'!C17</f>
        <v>0</v>
      </c>
      <c r="D17" s="558">
        <f>'L1 VJV'!C17</f>
        <v>0</v>
      </c>
      <c r="E17" s="558">
        <f>'L1 F'!C17</f>
        <v>0</v>
      </c>
      <c r="F17" s="558">
        <f>'L1 V'!C17</f>
        <v>0</v>
      </c>
    </row>
    <row r="18" spans="1:6" s="29" customFormat="1" ht="20.149999999999999" customHeight="1" x14ac:dyDescent="0.3">
      <c r="A18" s="77">
        <v>7</v>
      </c>
      <c r="B18" s="142" t="s">
        <v>122</v>
      </c>
      <c r="C18" s="273">
        <f>'L1 I'!C18</f>
        <v>0</v>
      </c>
      <c r="D18" s="273">
        <f>'L1 VJV'!C18</f>
        <v>0</v>
      </c>
      <c r="E18" s="273">
        <f>'L1 F'!C18</f>
        <v>0</v>
      </c>
      <c r="F18" s="273">
        <f>'L1 V'!C18</f>
        <v>0</v>
      </c>
    </row>
    <row r="19" spans="1:6" s="29" customFormat="1" ht="20.149999999999999" customHeight="1" x14ac:dyDescent="0.3">
      <c r="A19" s="77">
        <v>8</v>
      </c>
      <c r="B19" s="137" t="s">
        <v>59</v>
      </c>
      <c r="C19" s="273">
        <f>'L1 I'!C19</f>
        <v>0</v>
      </c>
      <c r="D19" s="273">
        <f>'L1 VJV'!C19</f>
        <v>0</v>
      </c>
      <c r="E19" s="273">
        <f>'L1 F'!C19</f>
        <v>0</v>
      </c>
      <c r="F19" s="273">
        <f>'L1 V'!C19</f>
        <v>0</v>
      </c>
    </row>
    <row r="20" spans="1:6" s="29" customFormat="1" ht="20.149999999999999" customHeight="1" x14ac:dyDescent="0.3">
      <c r="A20" s="77">
        <v>9</v>
      </c>
      <c r="B20" s="137" t="s">
        <v>154</v>
      </c>
      <c r="C20" s="273">
        <f>'L1 I'!C20</f>
        <v>0</v>
      </c>
      <c r="D20" s="273">
        <f>'L1 VJV'!C20</f>
        <v>0</v>
      </c>
      <c r="E20" s="273">
        <f>'L1 F'!C20</f>
        <v>0</v>
      </c>
      <c r="F20" s="273">
        <f>'L1 V'!C20</f>
        <v>0</v>
      </c>
    </row>
    <row r="21" spans="1:6" s="29" customFormat="1" ht="20.149999999999999" customHeight="1" x14ac:dyDescent="0.3">
      <c r="A21" s="77">
        <v>10</v>
      </c>
      <c r="B21" s="137" t="s">
        <v>60</v>
      </c>
      <c r="C21" s="273">
        <f>'L1 I'!C21</f>
        <v>0</v>
      </c>
      <c r="D21" s="273">
        <f>'L1 VJV'!C21</f>
        <v>0</v>
      </c>
      <c r="E21" s="273">
        <f>'L1 F'!C21</f>
        <v>0</v>
      </c>
      <c r="F21" s="273">
        <f>'L1 V'!C21</f>
        <v>0</v>
      </c>
    </row>
    <row r="22" spans="1:6" s="29" customFormat="1" ht="20.149999999999999" customHeight="1" x14ac:dyDescent="0.3">
      <c r="A22" s="77">
        <v>11</v>
      </c>
      <c r="B22" s="137" t="s">
        <v>61</v>
      </c>
      <c r="C22" s="273">
        <f>'L1 I'!C22</f>
        <v>0</v>
      </c>
      <c r="D22" s="273">
        <f>'L1 VJV'!C22</f>
        <v>0</v>
      </c>
      <c r="E22" s="273">
        <f>'L1 F'!C22</f>
        <v>0</v>
      </c>
      <c r="F22" s="273">
        <f>'L1 V'!C22</f>
        <v>0</v>
      </c>
    </row>
    <row r="23" spans="1:6" s="29" customFormat="1" ht="20.149999999999999" customHeight="1" x14ac:dyDescent="0.3">
      <c r="A23" s="173">
        <v>12</v>
      </c>
      <c r="B23" s="142" t="s">
        <v>121</v>
      </c>
      <c r="C23" s="273">
        <f>'L1 I'!C23</f>
        <v>0</v>
      </c>
      <c r="D23" s="273">
        <f>'L1 VJV'!C23</f>
        <v>0</v>
      </c>
      <c r="E23" s="273">
        <f>'L1 F'!C23</f>
        <v>0</v>
      </c>
      <c r="F23" s="273">
        <f>'L1 V'!C23</f>
        <v>0</v>
      </c>
    </row>
    <row r="24" spans="1:6" s="29" customFormat="1" ht="20.149999999999999" customHeight="1" x14ac:dyDescent="0.3">
      <c r="A24" s="173">
        <v>13</v>
      </c>
      <c r="B24" s="137" t="s">
        <v>59</v>
      </c>
      <c r="C24" s="273">
        <f>'L1 I'!C24</f>
        <v>0</v>
      </c>
      <c r="D24" s="273">
        <f>'L1 VJV'!C24</f>
        <v>0</v>
      </c>
      <c r="E24" s="273">
        <f>'L1 F'!C24</f>
        <v>0</v>
      </c>
      <c r="F24" s="273">
        <f>'L1 V'!C24</f>
        <v>0</v>
      </c>
    </row>
    <row r="25" spans="1:6" s="29" customFormat="1" ht="20.149999999999999" customHeight="1" x14ac:dyDescent="0.3">
      <c r="A25" s="173">
        <v>14</v>
      </c>
      <c r="B25" s="137" t="s">
        <v>60</v>
      </c>
      <c r="C25" s="273">
        <f>'L1 I'!C25</f>
        <v>0</v>
      </c>
      <c r="D25" s="273">
        <f>'L1 VJV'!C25</f>
        <v>0</v>
      </c>
      <c r="E25" s="273">
        <f>'L1 F'!C25</f>
        <v>0</v>
      </c>
      <c r="F25" s="273">
        <f>'L1 V'!C25</f>
        <v>0</v>
      </c>
    </row>
    <row r="26" spans="1:6" s="29" customFormat="1" ht="20.149999999999999" customHeight="1" x14ac:dyDescent="0.3">
      <c r="A26" s="173">
        <v>15</v>
      </c>
      <c r="B26" s="137" t="s">
        <v>61</v>
      </c>
      <c r="C26" s="273">
        <f>'L1 I'!C26</f>
        <v>0</v>
      </c>
      <c r="D26" s="273">
        <f>'L1 VJV'!C26</f>
        <v>0</v>
      </c>
      <c r="E26" s="273">
        <f>'L1 F'!C26</f>
        <v>0</v>
      </c>
      <c r="F26" s="273">
        <f>'L1 V'!C26</f>
        <v>0</v>
      </c>
    </row>
    <row r="27" spans="1:6" s="29" customFormat="1" ht="20.149999999999999" customHeight="1" x14ac:dyDescent="0.3">
      <c r="A27" s="173">
        <v>16</v>
      </c>
      <c r="B27" s="142" t="s">
        <v>123</v>
      </c>
      <c r="C27" s="273">
        <f>'L1 I'!C27</f>
        <v>0</v>
      </c>
      <c r="D27" s="273">
        <f>'L1 VJV'!C27</f>
        <v>0</v>
      </c>
      <c r="E27" s="273">
        <f>'L1 F'!C27</f>
        <v>0</v>
      </c>
      <c r="F27" s="273">
        <f>'L1 V'!C27</f>
        <v>0</v>
      </c>
    </row>
    <row r="28" spans="1:6" s="29" customFormat="1" ht="20.149999999999999" customHeight="1" x14ac:dyDescent="0.3">
      <c r="A28" s="173">
        <v>17</v>
      </c>
      <c r="B28" s="137" t="s">
        <v>127</v>
      </c>
      <c r="C28" s="273">
        <f>'L1 I'!C28</f>
        <v>0</v>
      </c>
      <c r="D28" s="273">
        <f>'L1 VJV'!C28</f>
        <v>0</v>
      </c>
      <c r="E28" s="273">
        <f>'L1 F'!C28</f>
        <v>0</v>
      </c>
      <c r="F28" s="273">
        <f>'L1 V'!C28</f>
        <v>0</v>
      </c>
    </row>
    <row r="29" spans="1:6" s="29" customFormat="1" ht="20.149999999999999" customHeight="1" x14ac:dyDescent="0.3">
      <c r="A29" s="173">
        <v>18</v>
      </c>
      <c r="B29" s="137" t="s">
        <v>125</v>
      </c>
      <c r="C29" s="273">
        <f>'L1 I'!C29</f>
        <v>0</v>
      </c>
      <c r="D29" s="273">
        <f>'L1 VJV'!C29</f>
        <v>0</v>
      </c>
      <c r="E29" s="273">
        <f>'L1 F'!C29</f>
        <v>0</v>
      </c>
      <c r="F29" s="273">
        <f>'L1 V'!C29</f>
        <v>0</v>
      </c>
    </row>
    <row r="30" spans="1:6" s="29" customFormat="1" ht="20.149999999999999" customHeight="1" thickBot="1" x14ac:dyDescent="0.35">
      <c r="A30" s="174">
        <v>19</v>
      </c>
      <c r="B30" s="172" t="s">
        <v>126</v>
      </c>
      <c r="C30" s="274">
        <f>'L1 I'!C30</f>
        <v>0</v>
      </c>
      <c r="D30" s="274">
        <f>'L1 VJV'!C30</f>
        <v>0</v>
      </c>
      <c r="E30" s="274">
        <f>'L1 F'!C30</f>
        <v>0</v>
      </c>
      <c r="F30" s="274">
        <f>'L1 V'!C30</f>
        <v>0</v>
      </c>
    </row>
    <row r="31" spans="1:6" s="27" customFormat="1" x14ac:dyDescent="0.3">
      <c r="B31" s="30"/>
      <c r="C31" s="30"/>
      <c r="D31" s="30"/>
      <c r="E31" s="30"/>
      <c r="F31" s="30"/>
    </row>
    <row r="32" spans="1:6" s="27" customFormat="1" ht="14.25" customHeight="1" x14ac:dyDescent="0.3">
      <c r="A32" s="140"/>
      <c r="B32" s="141"/>
      <c r="C32" s="30"/>
      <c r="D32" s="30"/>
      <c r="E32" s="30"/>
      <c r="F32" s="30"/>
    </row>
    <row r="33" spans="1:6" ht="14.25" customHeight="1" x14ac:dyDescent="0.3">
      <c r="A33" s="100"/>
      <c r="B33" s="141"/>
      <c r="C33" s="30"/>
      <c r="D33" s="30"/>
      <c r="E33" s="30"/>
      <c r="F33" s="30"/>
    </row>
    <row r="35" spans="1:6" x14ac:dyDescent="0.3">
      <c r="B35" s="161"/>
    </row>
  </sheetData>
  <sheetProtection sheet="1" objects="1" scenarios="1"/>
  <mergeCells count="4">
    <mergeCell ref="A7:C7"/>
    <mergeCell ref="A8:C8"/>
    <mergeCell ref="D8:F8"/>
    <mergeCell ref="B4:F4"/>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5">
    <tabColor theme="9" tint="0.59996337778862885"/>
  </sheetPr>
  <dimension ref="A1:L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1.6640625" style="70" customWidth="1"/>
    <col min="4" max="4" width="4"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FA1 I</v>
      </c>
      <c r="C5"/>
    </row>
    <row r="6" spans="1:3" s="1" customFormat="1" ht="20.149999999999999" customHeight="1" x14ac:dyDescent="0.3">
      <c r="B6" s="73"/>
    </row>
    <row r="7" spans="1:3" s="1" customFormat="1" ht="20.149999999999999" customHeight="1" x14ac:dyDescent="0.3">
      <c r="A7" s="662" t="s">
        <v>4385</v>
      </c>
      <c r="B7" s="663"/>
      <c r="C7" s="663"/>
    </row>
    <row r="8" spans="1:3" s="1" customFormat="1" ht="20.149999999999999" customHeight="1" x14ac:dyDescent="0.3">
      <c r="A8" s="204" t="s">
        <v>187</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187</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12" s="29" customFormat="1" ht="20.149999999999999" customHeight="1" x14ac:dyDescent="0.3">
      <c r="A17" s="77">
        <v>5</v>
      </c>
      <c r="B17" s="137" t="s">
        <v>59</v>
      </c>
      <c r="C17" s="552"/>
    </row>
    <row r="18" spans="1:12" s="29" customFormat="1" ht="20.149999999999999" customHeight="1" x14ac:dyDescent="0.3">
      <c r="A18" s="77">
        <v>6</v>
      </c>
      <c r="B18" s="137" t="s">
        <v>60</v>
      </c>
      <c r="C18" s="552"/>
      <c r="E18" s="664"/>
      <c r="F18" s="664"/>
      <c r="G18" s="664"/>
      <c r="H18" s="664"/>
      <c r="I18" s="664"/>
      <c r="J18" s="664"/>
      <c r="K18" s="664"/>
      <c r="L18" s="664"/>
    </row>
    <row r="19" spans="1:12" s="29" customFormat="1" ht="20.149999999999999" customHeight="1" x14ac:dyDescent="0.3">
      <c r="A19" s="77">
        <v>7</v>
      </c>
      <c r="B19" s="142" t="s">
        <v>104</v>
      </c>
      <c r="C19" s="240"/>
    </row>
    <row r="20" spans="1:12" s="29" customFormat="1" ht="20.149999999999999" customHeight="1" x14ac:dyDescent="0.3">
      <c r="A20" s="77">
        <v>8</v>
      </c>
      <c r="B20" s="137" t="s">
        <v>59</v>
      </c>
      <c r="C20" s="240"/>
    </row>
    <row r="21" spans="1:12" s="29" customFormat="1" ht="20.149999999999999" customHeight="1" x14ac:dyDescent="0.3">
      <c r="A21" s="77">
        <v>9</v>
      </c>
      <c r="B21" s="137" t="s">
        <v>154</v>
      </c>
      <c r="C21" s="240"/>
    </row>
    <row r="22" spans="1:12" s="29" customFormat="1" ht="20.149999999999999" customHeight="1" x14ac:dyDescent="0.3">
      <c r="A22" s="77">
        <v>10</v>
      </c>
      <c r="B22" s="137" t="s">
        <v>60</v>
      </c>
      <c r="C22" s="240"/>
      <c r="E22" s="665"/>
    </row>
    <row r="23" spans="1:12" s="29" customFormat="1" ht="20.149999999999999" customHeight="1" thickBot="1" x14ac:dyDescent="0.35">
      <c r="A23" s="171">
        <v>11</v>
      </c>
      <c r="B23" s="172" t="s">
        <v>61</v>
      </c>
      <c r="C23" s="241"/>
      <c r="E23" s="665"/>
    </row>
    <row r="24" spans="1:12" s="27" customFormat="1" x14ac:dyDescent="0.3">
      <c r="B24" s="30"/>
      <c r="C24" s="30"/>
    </row>
    <row r="25" spans="1:12" s="27" customFormat="1" ht="14.25" customHeight="1" x14ac:dyDescent="0.3">
      <c r="A25" s="140"/>
      <c r="B25" s="141"/>
      <c r="C25" s="30"/>
    </row>
    <row r="26" spans="1:12" ht="14.25" customHeight="1" x14ac:dyDescent="0.3">
      <c r="A26" s="100"/>
      <c r="B26" s="141"/>
      <c r="C26" s="30"/>
    </row>
    <row r="29" spans="1:12" x14ac:dyDescent="0.3">
      <c r="B29" s="161"/>
    </row>
  </sheetData>
  <sheetProtection sheet="1" objects="1" scenarios="1"/>
  <mergeCells count="4">
    <mergeCell ref="B4:C4"/>
    <mergeCell ref="A7:C7"/>
    <mergeCell ref="E18:L18"/>
    <mergeCell ref="E22:E23"/>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6">
    <tabColor theme="9" tint="0.59996337778862885"/>
  </sheetPr>
  <dimension ref="A1:L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4" width="4"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FA1 VJV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660" t="str">
        <f>"Vereinbarung für das Vorjahr (" &amp; VJ &amp; ")"</f>
        <v>Vereinbarung für das Vorjahr (&lt;x-1&gt;)</v>
      </c>
      <c r="B8" s="661"/>
      <c r="C8" s="661"/>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182</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12" s="29" customFormat="1" ht="20.149999999999999" customHeight="1" x14ac:dyDescent="0.3">
      <c r="A17" s="77">
        <v>5</v>
      </c>
      <c r="B17" s="137" t="s">
        <v>59</v>
      </c>
      <c r="C17" s="552"/>
    </row>
    <row r="18" spans="1:12" s="29" customFormat="1" ht="20.149999999999999" customHeight="1" x14ac:dyDescent="0.3">
      <c r="A18" s="77">
        <v>6</v>
      </c>
      <c r="B18" s="137" t="s">
        <v>60</v>
      </c>
      <c r="C18" s="552"/>
      <c r="E18" s="664"/>
      <c r="F18" s="664"/>
      <c r="G18" s="664"/>
      <c r="H18" s="664"/>
      <c r="I18" s="664"/>
      <c r="J18" s="664"/>
      <c r="K18" s="664"/>
      <c r="L18" s="664"/>
    </row>
    <row r="19" spans="1:12" s="29" customFormat="1" ht="20.149999999999999" customHeight="1" x14ac:dyDescent="0.3">
      <c r="A19" s="77">
        <v>7</v>
      </c>
      <c r="B19" s="142" t="s">
        <v>104</v>
      </c>
      <c r="C19" s="240"/>
    </row>
    <row r="20" spans="1:12" s="29" customFormat="1" ht="20.149999999999999" customHeight="1" x14ac:dyDescent="0.3">
      <c r="A20" s="77">
        <v>8</v>
      </c>
      <c r="B20" s="137" t="s">
        <v>59</v>
      </c>
      <c r="C20" s="240"/>
    </row>
    <row r="21" spans="1:12" s="29" customFormat="1" ht="20.149999999999999" customHeight="1" x14ac:dyDescent="0.3">
      <c r="A21" s="77">
        <v>9</v>
      </c>
      <c r="B21" s="137" t="s">
        <v>154</v>
      </c>
      <c r="C21" s="240"/>
    </row>
    <row r="22" spans="1:12" s="29" customFormat="1" ht="20.149999999999999" customHeight="1" x14ac:dyDescent="0.3">
      <c r="A22" s="77">
        <v>10</v>
      </c>
      <c r="B22" s="137" t="s">
        <v>60</v>
      </c>
      <c r="C22" s="240"/>
      <c r="E22" s="665"/>
    </row>
    <row r="23" spans="1:12" s="29" customFormat="1" ht="20.149999999999999" customHeight="1" thickBot="1" x14ac:dyDescent="0.35">
      <c r="A23" s="171">
        <v>11</v>
      </c>
      <c r="B23" s="172" t="s">
        <v>61</v>
      </c>
      <c r="C23" s="241"/>
      <c r="E23" s="665"/>
    </row>
    <row r="24" spans="1:12" s="27" customFormat="1" x14ac:dyDescent="0.3">
      <c r="B24" s="30"/>
      <c r="C24" s="30"/>
    </row>
    <row r="25" spans="1:12" s="27" customFormat="1" ht="14.25" customHeight="1" x14ac:dyDescent="0.3">
      <c r="A25" s="140"/>
      <c r="B25" s="141"/>
      <c r="C25" s="30"/>
    </row>
    <row r="26" spans="1:12" ht="14.25" customHeight="1" x14ac:dyDescent="0.3">
      <c r="A26" s="100"/>
      <c r="B26" s="141"/>
      <c r="C26" s="30"/>
    </row>
    <row r="29" spans="1:12" x14ac:dyDescent="0.3">
      <c r="B29" s="161"/>
    </row>
  </sheetData>
  <sheetProtection sheet="1" objects="1" scenarios="1"/>
  <mergeCells count="5">
    <mergeCell ref="B4:C4"/>
    <mergeCell ref="A7:B7"/>
    <mergeCell ref="E18:L18"/>
    <mergeCell ref="E22:E23"/>
    <mergeCell ref="A8:C8"/>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7">
    <tabColor theme="6" tint="0.59996337778862885"/>
  </sheetPr>
  <dimension ref="A1:L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4" width="4"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FA1 F</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"Forderung für den Vereinbarungszeitraum " &amp; BJ</f>
        <v>Forderung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183</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12" s="29" customFormat="1" ht="20.149999999999999" customHeight="1" x14ac:dyDescent="0.3">
      <c r="A17" s="77">
        <v>5</v>
      </c>
      <c r="B17" s="137" t="s">
        <v>59</v>
      </c>
      <c r="C17" s="552"/>
    </row>
    <row r="18" spans="1:12" s="29" customFormat="1" ht="20.149999999999999" customHeight="1" x14ac:dyDescent="0.3">
      <c r="A18" s="77">
        <v>6</v>
      </c>
      <c r="B18" s="137" t="s">
        <v>60</v>
      </c>
      <c r="C18" s="552"/>
      <c r="E18" s="664"/>
      <c r="F18" s="664"/>
      <c r="G18" s="664"/>
      <c r="H18" s="664"/>
      <c r="I18" s="664"/>
      <c r="J18" s="664"/>
      <c r="K18" s="664"/>
      <c r="L18" s="664"/>
    </row>
    <row r="19" spans="1:12" s="29" customFormat="1" ht="20.149999999999999" customHeight="1" x14ac:dyDescent="0.3">
      <c r="A19" s="77">
        <v>7</v>
      </c>
      <c r="B19" s="142" t="s">
        <v>104</v>
      </c>
      <c r="C19" s="240"/>
    </row>
    <row r="20" spans="1:12" s="29" customFormat="1" ht="20.149999999999999" customHeight="1" x14ac:dyDescent="0.3">
      <c r="A20" s="77">
        <v>8</v>
      </c>
      <c r="B20" s="137" t="s">
        <v>59</v>
      </c>
      <c r="C20" s="240"/>
    </row>
    <row r="21" spans="1:12" s="29" customFormat="1" ht="20.149999999999999" customHeight="1" x14ac:dyDescent="0.3">
      <c r="A21" s="77">
        <v>9</v>
      </c>
      <c r="B21" s="137" t="s">
        <v>154</v>
      </c>
      <c r="C21" s="240"/>
    </row>
    <row r="22" spans="1:12" s="29" customFormat="1" ht="20.149999999999999" customHeight="1" x14ac:dyDescent="0.3">
      <c r="A22" s="77">
        <v>10</v>
      </c>
      <c r="B22" s="137" t="s">
        <v>60</v>
      </c>
      <c r="C22" s="240"/>
      <c r="E22" s="665"/>
    </row>
    <row r="23" spans="1:12" s="29" customFormat="1" ht="20.149999999999999" customHeight="1" thickBot="1" x14ac:dyDescent="0.35">
      <c r="A23" s="171">
        <v>11</v>
      </c>
      <c r="B23" s="172" t="s">
        <v>61</v>
      </c>
      <c r="C23" s="241"/>
      <c r="E23" s="665"/>
    </row>
    <row r="24" spans="1:12" s="27" customFormat="1" x14ac:dyDescent="0.3">
      <c r="B24" s="30"/>
      <c r="C24" s="30"/>
    </row>
    <row r="25" spans="1:12" s="27" customFormat="1" ht="14.25" customHeight="1" x14ac:dyDescent="0.3">
      <c r="A25" s="140"/>
      <c r="B25" s="141"/>
      <c r="C25" s="30"/>
    </row>
    <row r="26" spans="1:12" ht="14.25" customHeight="1" x14ac:dyDescent="0.3">
      <c r="A26" s="100"/>
      <c r="B26" s="141"/>
      <c r="C26" s="30"/>
    </row>
    <row r="29" spans="1:12" x14ac:dyDescent="0.3">
      <c r="B29" s="161"/>
    </row>
  </sheetData>
  <sheetProtection sheet="1" objects="1" scenarios="1"/>
  <mergeCells count="4">
    <mergeCell ref="B4:C4"/>
    <mergeCell ref="A7:B7"/>
    <mergeCell ref="E18:L18"/>
    <mergeCell ref="E22:E23"/>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8">
    <tabColor theme="8" tint="0.59996337778862885"/>
  </sheetPr>
  <dimension ref="A1:L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4" width="4" style="70" customWidth="1"/>
    <col min="5"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FA1 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"Vereinbarung für den Vereinbarungszeitraum " &amp; BJ</f>
        <v>Vereinbarung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184</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12" s="29" customFormat="1" ht="20.149999999999999" customHeight="1" x14ac:dyDescent="0.3">
      <c r="A17" s="77">
        <v>5</v>
      </c>
      <c r="B17" s="137" t="s">
        <v>59</v>
      </c>
      <c r="C17" s="552"/>
    </row>
    <row r="18" spans="1:12" s="29" customFormat="1" ht="20.149999999999999" customHeight="1" x14ac:dyDescent="0.3">
      <c r="A18" s="77">
        <v>6</v>
      </c>
      <c r="B18" s="137" t="s">
        <v>60</v>
      </c>
      <c r="C18" s="552"/>
      <c r="E18" s="664"/>
      <c r="F18" s="664"/>
      <c r="G18" s="664"/>
      <c r="H18" s="664"/>
      <c r="I18" s="664"/>
      <c r="J18" s="664"/>
      <c r="K18" s="664"/>
      <c r="L18" s="664"/>
    </row>
    <row r="19" spans="1:12" s="29" customFormat="1" ht="20.149999999999999" customHeight="1" x14ac:dyDescent="0.3">
      <c r="A19" s="77">
        <v>7</v>
      </c>
      <c r="B19" s="142" t="s">
        <v>104</v>
      </c>
      <c r="C19" s="240"/>
    </row>
    <row r="20" spans="1:12" s="29" customFormat="1" ht="20.149999999999999" customHeight="1" x14ac:dyDescent="0.3">
      <c r="A20" s="77">
        <v>8</v>
      </c>
      <c r="B20" s="137" t="s">
        <v>59</v>
      </c>
      <c r="C20" s="240"/>
    </row>
    <row r="21" spans="1:12" s="29" customFormat="1" ht="20.149999999999999" customHeight="1" x14ac:dyDescent="0.3">
      <c r="A21" s="77">
        <v>9</v>
      </c>
      <c r="B21" s="137" t="s">
        <v>154</v>
      </c>
      <c r="C21" s="240"/>
    </row>
    <row r="22" spans="1:12" s="29" customFormat="1" ht="20.149999999999999" customHeight="1" x14ac:dyDescent="0.3">
      <c r="A22" s="77">
        <v>10</v>
      </c>
      <c r="B22" s="137" t="s">
        <v>60</v>
      </c>
      <c r="C22" s="240"/>
      <c r="E22" s="665"/>
    </row>
    <row r="23" spans="1:12" s="29" customFormat="1" ht="20.149999999999999" customHeight="1" thickBot="1" x14ac:dyDescent="0.35">
      <c r="A23" s="171">
        <v>11</v>
      </c>
      <c r="B23" s="172" t="s">
        <v>61</v>
      </c>
      <c r="C23" s="241"/>
      <c r="E23" s="665"/>
    </row>
    <row r="24" spans="1:12" s="27" customFormat="1" x14ac:dyDescent="0.3">
      <c r="B24" s="30"/>
      <c r="C24" s="30"/>
    </row>
    <row r="25" spans="1:12" s="27" customFormat="1" ht="14.25" customHeight="1" x14ac:dyDescent="0.3">
      <c r="A25" s="140"/>
      <c r="B25" s="141"/>
      <c r="C25" s="30"/>
    </row>
    <row r="26" spans="1:12" ht="14.25" customHeight="1" x14ac:dyDescent="0.3">
      <c r="A26" s="100"/>
      <c r="B26" s="141"/>
      <c r="C26" s="30"/>
    </row>
    <row r="29" spans="1:12" x14ac:dyDescent="0.3">
      <c r="B29" s="161"/>
    </row>
  </sheetData>
  <sheetProtection sheet="1" objects="1" scenarios="1"/>
  <mergeCells count="4">
    <mergeCell ref="B4:C4"/>
    <mergeCell ref="A7:B7"/>
    <mergeCell ref="E18:L18"/>
    <mergeCell ref="E22:E23"/>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0">
    <tabColor theme="7" tint="0.59996337778862885"/>
  </sheetPr>
  <dimension ref="A1:O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1.6640625" style="70" customWidth="1"/>
    <col min="4" max="6" width="20.58203125" style="70" customWidth="1"/>
    <col min="7" max="7" width="4" style="70" customWidth="1"/>
    <col min="8"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66" t="str">
        <f>IF(ISBLANK('A1'!B4),"",'A1'!B4)</f>
        <v/>
      </c>
      <c r="C4" s="666"/>
      <c r="D4" s="237"/>
      <c r="E4" s="237"/>
      <c r="F4" s="237"/>
    </row>
    <row r="5" spans="1:6" s="1" customFormat="1" ht="20.149999999999999" customHeight="1" x14ac:dyDescent="0.3">
      <c r="A5" s="183" t="s">
        <v>189</v>
      </c>
      <c r="B5" s="275" t="str">
        <f ca="1">RIGHT(CELL("dateiname",A1),LEN(CELL("dateiname",A1))-FIND("]",CELL("dateiname",A1)))</f>
        <v>L2 FA1</v>
      </c>
      <c r="C5"/>
      <c r="D5"/>
      <c r="E5"/>
      <c r="F5"/>
    </row>
    <row r="6" spans="1:6" s="1" customFormat="1" ht="20.149999999999999" customHeight="1" x14ac:dyDescent="0.3">
      <c r="B6" s="73"/>
    </row>
    <row r="7" spans="1:6" s="1" customFormat="1" ht="20.149999999999999" customHeight="1" x14ac:dyDescent="0.3">
      <c r="A7" s="662" t="s">
        <v>4385</v>
      </c>
      <c r="B7" s="663"/>
      <c r="C7" s="663"/>
      <c r="D7" s="205"/>
      <c r="E7" s="205"/>
      <c r="F7" s="205"/>
    </row>
    <row r="8" spans="1:6" s="1" customFormat="1" ht="20.149999999999999" customHeight="1" x14ac:dyDescent="0.3">
      <c r="A8" s="204" t="s">
        <v>4383</v>
      </c>
      <c r="B8" s="15"/>
      <c r="C8" s="15"/>
      <c r="D8" s="15"/>
      <c r="E8" s="15"/>
      <c r="F8" s="15"/>
    </row>
    <row r="9" spans="1:6" s="75" customFormat="1" ht="20.149999999999999" customHeight="1" x14ac:dyDescent="0.3">
      <c r="A9" s="127" t="s">
        <v>4362</v>
      </c>
      <c r="B9" s="258"/>
      <c r="C9" s="74"/>
      <c r="D9" s="74"/>
      <c r="E9" s="74"/>
      <c r="F9" s="74"/>
    </row>
    <row r="10" spans="1:6" s="27" customFormat="1" ht="14.25" customHeight="1" thickBot="1" x14ac:dyDescent="0.35">
      <c r="A10" s="71"/>
      <c r="B10" s="71"/>
      <c r="C10" s="71"/>
      <c r="D10" s="71"/>
      <c r="E10" s="71"/>
      <c r="F10" s="71"/>
    </row>
    <row r="11" spans="1:6" s="1" customFormat="1" ht="20.149999999999999" customHeight="1" thickBot="1" x14ac:dyDescent="0.35">
      <c r="A11" s="80" t="s">
        <v>106</v>
      </c>
      <c r="B11" s="81" t="s">
        <v>58</v>
      </c>
      <c r="C11" s="82" t="s">
        <v>187</v>
      </c>
      <c r="D11" s="82" t="s">
        <v>182</v>
      </c>
      <c r="E11" s="82" t="s">
        <v>183</v>
      </c>
      <c r="F11" s="82" t="s">
        <v>184</v>
      </c>
    </row>
    <row r="12" spans="1:6" s="27" customFormat="1" ht="14.5" thickBot="1" x14ac:dyDescent="0.35">
      <c r="A12" s="28"/>
      <c r="B12" s="28"/>
      <c r="C12" s="28"/>
      <c r="D12" s="28"/>
      <c r="E12" s="28"/>
      <c r="F12" s="28"/>
    </row>
    <row r="13" spans="1:6" s="29" customFormat="1" ht="20.149999999999999" customHeight="1" x14ac:dyDescent="0.3">
      <c r="A13" s="76">
        <v>1</v>
      </c>
      <c r="B13" s="138" t="s">
        <v>178</v>
      </c>
      <c r="C13" s="281">
        <f>'L2 FA1 I'!C13</f>
        <v>0</v>
      </c>
      <c r="D13" s="281">
        <f>'L2 FA1 VJV'!C13</f>
        <v>0</v>
      </c>
      <c r="E13" s="281">
        <f>'L2 FA1 F'!C13</f>
        <v>0</v>
      </c>
      <c r="F13" s="281">
        <f>'L2 FA1 V'!C13</f>
        <v>0</v>
      </c>
    </row>
    <row r="14" spans="1:6" s="29" customFormat="1" ht="20.149999999999999" customHeight="1" x14ac:dyDescent="0.3">
      <c r="A14" s="77">
        <f>A13+1</f>
        <v>2</v>
      </c>
      <c r="B14" s="137" t="s">
        <v>59</v>
      </c>
      <c r="C14" s="282">
        <f>'L2 FA1 I'!C14</f>
        <v>0</v>
      </c>
      <c r="D14" s="282">
        <f>'L2 FA1 VJV'!C14</f>
        <v>0</v>
      </c>
      <c r="E14" s="282">
        <f>'L2 FA1 F'!C14</f>
        <v>0</v>
      </c>
      <c r="F14" s="282">
        <f>'L2 FA1 V'!C14</f>
        <v>0</v>
      </c>
    </row>
    <row r="15" spans="1:6" s="29" customFormat="1" ht="20.149999999999999" customHeight="1" x14ac:dyDescent="0.3">
      <c r="A15" s="77">
        <f>A14+1</f>
        <v>3</v>
      </c>
      <c r="B15" s="137" t="s">
        <v>60</v>
      </c>
      <c r="C15" s="282">
        <f>'L2 FA1 I'!C15</f>
        <v>0</v>
      </c>
      <c r="D15" s="282">
        <f>'L2 FA1 VJV'!C15</f>
        <v>0</v>
      </c>
      <c r="E15" s="282">
        <f>'L2 FA1 F'!C15</f>
        <v>0</v>
      </c>
      <c r="F15" s="282">
        <f>'L2 FA1 V'!C15</f>
        <v>0</v>
      </c>
    </row>
    <row r="16" spans="1:6" s="29" customFormat="1" ht="20.149999999999999" customHeight="1" x14ac:dyDescent="0.3">
      <c r="A16" s="77">
        <v>4</v>
      </c>
      <c r="B16" s="142" t="s">
        <v>179</v>
      </c>
      <c r="C16" s="553">
        <f>'L2 FA1 I'!C16</f>
        <v>0</v>
      </c>
      <c r="D16" s="553">
        <f>'L2 FA1 VJV'!C16</f>
        <v>0</v>
      </c>
      <c r="E16" s="553">
        <f>'L2 FA1 F'!C16</f>
        <v>0</v>
      </c>
      <c r="F16" s="553">
        <f>'L2 FA1 V'!C16</f>
        <v>0</v>
      </c>
    </row>
    <row r="17" spans="1:15" s="29" customFormat="1" ht="20.149999999999999" customHeight="1" x14ac:dyDescent="0.3">
      <c r="A17" s="77">
        <v>5</v>
      </c>
      <c r="B17" s="137" t="s">
        <v>59</v>
      </c>
      <c r="C17" s="553">
        <f>'L2 FA1 I'!C17</f>
        <v>0</v>
      </c>
      <c r="D17" s="553">
        <f>'L2 FA1 VJV'!C17</f>
        <v>0</v>
      </c>
      <c r="E17" s="553">
        <f>'L2 FA1 F'!C17</f>
        <v>0</v>
      </c>
      <c r="F17" s="553">
        <f>'L2 FA1 V'!C17</f>
        <v>0</v>
      </c>
    </row>
    <row r="18" spans="1:15" s="29" customFormat="1" ht="20.149999999999999" customHeight="1" x14ac:dyDescent="0.3">
      <c r="A18" s="77">
        <v>6</v>
      </c>
      <c r="B18" s="137" t="s">
        <v>60</v>
      </c>
      <c r="C18" s="553">
        <f>'L2 FA1 I'!C18</f>
        <v>0</v>
      </c>
      <c r="D18" s="553">
        <f>'L2 FA1 VJV'!C18</f>
        <v>0</v>
      </c>
      <c r="E18" s="553">
        <f>'L2 FA1 F'!C18</f>
        <v>0</v>
      </c>
      <c r="F18" s="553">
        <f>'L2 FA1 V'!C18</f>
        <v>0</v>
      </c>
      <c r="H18" s="664"/>
      <c r="I18" s="664"/>
      <c r="J18" s="664"/>
      <c r="K18" s="664"/>
      <c r="L18" s="664"/>
      <c r="M18" s="664"/>
      <c r="N18" s="664"/>
      <c r="O18" s="664"/>
    </row>
    <row r="19" spans="1:15" s="29" customFormat="1" ht="20.149999999999999" customHeight="1" x14ac:dyDescent="0.3">
      <c r="A19" s="77">
        <v>7</v>
      </c>
      <c r="B19" s="142" t="s">
        <v>104</v>
      </c>
      <c r="C19" s="282">
        <f>'L2 FA1 I'!C19</f>
        <v>0</v>
      </c>
      <c r="D19" s="282">
        <f>'L2 FA1 VJV'!C19</f>
        <v>0</v>
      </c>
      <c r="E19" s="282">
        <f>'L2 FA1 F'!C19</f>
        <v>0</v>
      </c>
      <c r="F19" s="282">
        <f>'L2 FA1 V'!C19</f>
        <v>0</v>
      </c>
    </row>
    <row r="20" spans="1:15" s="29" customFormat="1" ht="20.149999999999999" customHeight="1" x14ac:dyDescent="0.3">
      <c r="A20" s="77">
        <v>8</v>
      </c>
      <c r="B20" s="137" t="s">
        <v>59</v>
      </c>
      <c r="C20" s="282">
        <f>'L2 FA1 I'!C20</f>
        <v>0</v>
      </c>
      <c r="D20" s="282">
        <f>'L2 FA1 VJV'!C20</f>
        <v>0</v>
      </c>
      <c r="E20" s="282">
        <f>'L2 FA1 F'!C20</f>
        <v>0</v>
      </c>
      <c r="F20" s="282">
        <f>'L2 FA1 V'!C20</f>
        <v>0</v>
      </c>
    </row>
    <row r="21" spans="1:15" s="29" customFormat="1" ht="20.149999999999999" customHeight="1" x14ac:dyDescent="0.3">
      <c r="A21" s="77">
        <v>9</v>
      </c>
      <c r="B21" s="137" t="s">
        <v>154</v>
      </c>
      <c r="C21" s="282">
        <f>'L2 FA1 I'!C21</f>
        <v>0</v>
      </c>
      <c r="D21" s="282">
        <f>'L2 FA1 VJV'!C21</f>
        <v>0</v>
      </c>
      <c r="E21" s="282">
        <f>'L2 FA1 F'!C21</f>
        <v>0</v>
      </c>
      <c r="F21" s="282">
        <f>'L2 FA1 V'!C21</f>
        <v>0</v>
      </c>
    </row>
    <row r="22" spans="1:15" s="29" customFormat="1" ht="20.149999999999999" customHeight="1" x14ac:dyDescent="0.3">
      <c r="A22" s="77">
        <v>10</v>
      </c>
      <c r="B22" s="137" t="s">
        <v>60</v>
      </c>
      <c r="C22" s="282">
        <f>'L2 FA1 I'!C22</f>
        <v>0</v>
      </c>
      <c r="D22" s="282">
        <f>'L2 FA1 VJV'!C22</f>
        <v>0</v>
      </c>
      <c r="E22" s="282">
        <f>'L2 FA1 F'!C22</f>
        <v>0</v>
      </c>
      <c r="F22" s="282">
        <f>'L2 FA1 V'!C22</f>
        <v>0</v>
      </c>
      <c r="H22" s="665"/>
    </row>
    <row r="23" spans="1:15" s="29" customFormat="1" ht="20.149999999999999" customHeight="1" thickBot="1" x14ac:dyDescent="0.35">
      <c r="A23" s="171">
        <v>11</v>
      </c>
      <c r="B23" s="172" t="s">
        <v>61</v>
      </c>
      <c r="C23" s="283">
        <f>'L2 FA1 I'!C23</f>
        <v>0</v>
      </c>
      <c r="D23" s="283">
        <f>'L2 FA1 VJV'!C23</f>
        <v>0</v>
      </c>
      <c r="E23" s="283">
        <f>'L2 FA1 F'!C23</f>
        <v>0</v>
      </c>
      <c r="F23" s="283">
        <f>'L2 FA1 V'!C23</f>
        <v>0</v>
      </c>
      <c r="H23" s="665"/>
    </row>
    <row r="24" spans="1:15" s="27" customFormat="1" x14ac:dyDescent="0.3">
      <c r="B24" s="30"/>
      <c r="C24" s="30"/>
      <c r="D24" s="30"/>
      <c r="E24" s="30"/>
      <c r="F24" s="30"/>
    </row>
    <row r="25" spans="1:15" s="27" customFormat="1" ht="14.25" customHeight="1" x14ac:dyDescent="0.3">
      <c r="A25" s="140"/>
      <c r="B25" s="141"/>
      <c r="C25" s="30"/>
      <c r="D25" s="30"/>
      <c r="E25" s="30"/>
      <c r="F25" s="30"/>
    </row>
    <row r="26" spans="1:15" ht="14.25" customHeight="1" x14ac:dyDescent="0.3">
      <c r="A26" s="100"/>
      <c r="B26" s="141"/>
      <c r="C26" s="30"/>
      <c r="D26" s="30"/>
      <c r="E26" s="30"/>
      <c r="F26" s="30"/>
    </row>
    <row r="29" spans="1:15" x14ac:dyDescent="0.3">
      <c r="B29" s="161"/>
    </row>
  </sheetData>
  <sheetProtection sheet="1" objects="1" scenarios="1"/>
  <mergeCells count="4">
    <mergeCell ref="A7:C7"/>
    <mergeCell ref="H18:O18"/>
    <mergeCell ref="H22:H23"/>
    <mergeCell ref="B4:C4"/>
  </mergeCells>
  <pageMargins left="0.39370078740157483" right="0.39370078740157483" top="0.78740157480314965" bottom="0.78740157480314965" header="0.31496062992125984" footer="0.31496062992125984"/>
  <pageSetup paperSize="9" scale="75" fitToHeight="0" orientation="portrait" cellComments="atEnd" r:id="rId1"/>
  <headerFooter>
    <oddFooter>&amp;L&amp;A&amp;R&amp;P von &amp;N&amp;CAEB-Psych 2020 - Deutsche Krankenhausgesellschaft e. V.</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1">
    <tabColor theme="9"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1.66406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FA2 I</v>
      </c>
      <c r="C5"/>
    </row>
    <row r="6" spans="1:3" s="1" customFormat="1" ht="20.149999999999999" customHeight="1" x14ac:dyDescent="0.3">
      <c r="B6" s="73"/>
    </row>
    <row r="7" spans="1:3" s="1" customFormat="1" ht="20.149999999999999" customHeight="1" x14ac:dyDescent="0.3">
      <c r="A7" s="662" t="s">
        <v>4385</v>
      </c>
      <c r="B7" s="663"/>
      <c r="C7" s="663"/>
    </row>
    <row r="8" spans="1:3" s="1" customFormat="1" ht="20.149999999999999" customHeight="1" x14ac:dyDescent="0.3">
      <c r="A8" s="204" t="s">
        <v>187</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187</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C7"/>
  </mergeCells>
  <pageMargins left="0.39370078740157483" right="0.39370078740157483" top="0.78740157480314965" bottom="0.78740157480314965" header="0.31496062992125984" footer="0.31496062992125984"/>
  <pageSetup paperSize="9" scale="71" fitToHeight="0" orientation="portrait" cellComments="atEnd" r:id="rId1"/>
  <headerFooter>
    <oddFooter>&amp;L&amp;A&amp;R&amp;P von &amp;N&amp;CAEB-Psych 2020 - Deutsche Krankenhausgesellschaft e. V.</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2">
    <tabColor theme="9"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FA2 VJV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660" t="str">
        <f>"Vereinbarung für das Vorjahr (" &amp; VJ &amp; ")"</f>
        <v>Vereinbarung für das Vorjahr (&lt;x-1&gt;)</v>
      </c>
      <c r="B8" s="661"/>
      <c r="C8" s="661"/>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182</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3">
    <mergeCell ref="B4:C4"/>
    <mergeCell ref="A7:B7"/>
    <mergeCell ref="A8:C8"/>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3">
    <tabColor theme="6"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FA2 F</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"Forderung für den Vereinbarungszeitraum " &amp; BJ</f>
        <v>Forderung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183</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4">
    <tabColor theme="8"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FA2 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"Vereinbarung für den Vereinbarungszeitraum " &amp; BJ</f>
        <v>Vereinbarung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184</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2">
    <tabColor theme="7" tint="0.59996337778862885"/>
    <pageSetUpPr fitToPage="1"/>
  </sheetPr>
  <dimension ref="A1:F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1.6640625" style="70" customWidth="1"/>
    <col min="4" max="6" width="20.58203125" style="70" customWidth="1"/>
    <col min="7"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L2 FA2</v>
      </c>
      <c r="C5"/>
      <c r="D5"/>
      <c r="E5"/>
      <c r="F5"/>
    </row>
    <row r="6" spans="1:6" s="1" customFormat="1" ht="20.149999999999999" customHeight="1" x14ac:dyDescent="0.3">
      <c r="B6" s="73"/>
    </row>
    <row r="7" spans="1:6" s="1" customFormat="1" ht="20.149999999999999" customHeight="1" x14ac:dyDescent="0.3">
      <c r="A7" s="662" t="s">
        <v>4385</v>
      </c>
      <c r="B7" s="663"/>
      <c r="C7" s="663"/>
      <c r="D7" s="205"/>
      <c r="E7" s="205"/>
      <c r="F7" s="205"/>
    </row>
    <row r="8" spans="1:6" s="1" customFormat="1" ht="20.149999999999999" customHeight="1" x14ac:dyDescent="0.3">
      <c r="A8" s="204" t="s">
        <v>4383</v>
      </c>
      <c r="B8" s="15"/>
      <c r="C8" s="15"/>
      <c r="D8" s="15"/>
      <c r="E8" s="15"/>
      <c r="F8" s="15"/>
    </row>
    <row r="9" spans="1:6" s="75" customFormat="1" ht="20.149999999999999" customHeight="1" x14ac:dyDescent="0.3">
      <c r="A9" s="127" t="s">
        <v>4362</v>
      </c>
      <c r="B9" s="258"/>
      <c r="C9" s="74"/>
      <c r="D9" s="74"/>
      <c r="E9" s="74"/>
      <c r="F9" s="74"/>
    </row>
    <row r="10" spans="1:6" s="27" customFormat="1" ht="14.25" customHeight="1" thickBot="1" x14ac:dyDescent="0.35">
      <c r="A10" s="71"/>
      <c r="B10" s="71"/>
      <c r="C10" s="71"/>
      <c r="D10" s="71"/>
      <c r="E10" s="71"/>
      <c r="F10" s="71"/>
    </row>
    <row r="11" spans="1:6" s="1" customFormat="1" ht="20.149999999999999" customHeight="1" thickBot="1" x14ac:dyDescent="0.35">
      <c r="A11" s="80" t="s">
        <v>106</v>
      </c>
      <c r="B11" s="81" t="s">
        <v>58</v>
      </c>
      <c r="C11" s="82" t="s">
        <v>187</v>
      </c>
      <c r="D11" s="82" t="s">
        <v>182</v>
      </c>
      <c r="E11" s="82" t="s">
        <v>183</v>
      </c>
      <c r="F11" s="82" t="s">
        <v>184</v>
      </c>
    </row>
    <row r="12" spans="1:6" s="27" customFormat="1" ht="14.5" thickBot="1" x14ac:dyDescent="0.35">
      <c r="A12" s="28"/>
      <c r="B12" s="28"/>
      <c r="C12" s="28"/>
      <c r="D12" s="28"/>
      <c r="E12" s="28"/>
      <c r="F12" s="28"/>
    </row>
    <row r="13" spans="1:6" s="29" customFormat="1" ht="20.149999999999999" customHeight="1" x14ac:dyDescent="0.3">
      <c r="A13" s="76">
        <v>1</v>
      </c>
      <c r="B13" s="138" t="s">
        <v>178</v>
      </c>
      <c r="C13" s="281">
        <f>'L2 FA2 I'!C13</f>
        <v>0</v>
      </c>
      <c r="D13" s="281">
        <f>'L2 FA2 VJV'!C13</f>
        <v>0</v>
      </c>
      <c r="E13" s="281">
        <f>'L2 FA2 F'!C13</f>
        <v>0</v>
      </c>
      <c r="F13" s="281">
        <f>'L2 FA2 V'!C13</f>
        <v>0</v>
      </c>
    </row>
    <row r="14" spans="1:6" s="29" customFormat="1" ht="20.149999999999999" customHeight="1" x14ac:dyDescent="0.3">
      <c r="A14" s="77">
        <f>A13+1</f>
        <v>2</v>
      </c>
      <c r="B14" s="137" t="s">
        <v>59</v>
      </c>
      <c r="C14" s="282">
        <f>'L2 FA2 I'!C14</f>
        <v>0</v>
      </c>
      <c r="D14" s="282">
        <f>'L2 FA2 VJV'!C14</f>
        <v>0</v>
      </c>
      <c r="E14" s="282">
        <f>'L2 FA2 F'!C14</f>
        <v>0</v>
      </c>
      <c r="F14" s="282">
        <f>'L2 FA2 V'!C14</f>
        <v>0</v>
      </c>
    </row>
    <row r="15" spans="1:6" s="29" customFormat="1" ht="20.149999999999999" customHeight="1" x14ac:dyDescent="0.3">
      <c r="A15" s="77">
        <f>A14+1</f>
        <v>3</v>
      </c>
      <c r="B15" s="137" t="s">
        <v>60</v>
      </c>
      <c r="C15" s="282">
        <f>'L2 FA2 I'!C15</f>
        <v>0</v>
      </c>
      <c r="D15" s="282">
        <f>'L2 FA2 VJV'!C15</f>
        <v>0</v>
      </c>
      <c r="E15" s="282">
        <f>'L2 FA2 F'!C15</f>
        <v>0</v>
      </c>
      <c r="F15" s="282">
        <f>'L2 FA2 V'!C15</f>
        <v>0</v>
      </c>
    </row>
    <row r="16" spans="1:6" s="29" customFormat="1" ht="20.149999999999999" customHeight="1" x14ac:dyDescent="0.3">
      <c r="A16" s="77">
        <v>4</v>
      </c>
      <c r="B16" s="142" t="s">
        <v>179</v>
      </c>
      <c r="C16" s="553">
        <f>'L2 FA2 I'!C16</f>
        <v>0</v>
      </c>
      <c r="D16" s="553">
        <f>'L2 FA2 VJV'!C16</f>
        <v>0</v>
      </c>
      <c r="E16" s="553">
        <f>'L2 FA2 F'!C16</f>
        <v>0</v>
      </c>
      <c r="F16" s="553">
        <f>'L2 FA2 V'!C16</f>
        <v>0</v>
      </c>
    </row>
    <row r="17" spans="1:6" s="29" customFormat="1" ht="20.149999999999999" customHeight="1" x14ac:dyDescent="0.3">
      <c r="A17" s="77">
        <v>5</v>
      </c>
      <c r="B17" s="137" t="s">
        <v>59</v>
      </c>
      <c r="C17" s="553">
        <f>'L2 FA2 I'!C17</f>
        <v>0</v>
      </c>
      <c r="D17" s="553">
        <f>'L2 FA2 VJV'!C17</f>
        <v>0</v>
      </c>
      <c r="E17" s="553">
        <f>'L2 FA2 F'!C17</f>
        <v>0</v>
      </c>
      <c r="F17" s="553">
        <f>'L2 FA2 V'!C17</f>
        <v>0</v>
      </c>
    </row>
    <row r="18" spans="1:6" s="29" customFormat="1" ht="20.149999999999999" customHeight="1" x14ac:dyDescent="0.3">
      <c r="A18" s="77">
        <v>6</v>
      </c>
      <c r="B18" s="137" t="s">
        <v>60</v>
      </c>
      <c r="C18" s="553">
        <f>'L2 FA2 I'!C18</f>
        <v>0</v>
      </c>
      <c r="D18" s="553">
        <f>'L2 FA2 VJV'!C18</f>
        <v>0</v>
      </c>
      <c r="E18" s="553">
        <f>'L2 FA2 F'!C18</f>
        <v>0</v>
      </c>
      <c r="F18" s="553">
        <f>'L2 FA2 V'!C18</f>
        <v>0</v>
      </c>
    </row>
    <row r="19" spans="1:6" s="29" customFormat="1" ht="20.149999999999999" customHeight="1" x14ac:dyDescent="0.3">
      <c r="A19" s="77">
        <v>7</v>
      </c>
      <c r="B19" s="142" t="s">
        <v>104</v>
      </c>
      <c r="C19" s="282">
        <f>'L2 FA2 I'!C19</f>
        <v>0</v>
      </c>
      <c r="D19" s="282">
        <f>'L2 FA2 VJV'!C19</f>
        <v>0</v>
      </c>
      <c r="E19" s="282">
        <f>'L2 FA2 F'!C19</f>
        <v>0</v>
      </c>
      <c r="F19" s="282">
        <f>'L2 FA2 V'!C19</f>
        <v>0</v>
      </c>
    </row>
    <row r="20" spans="1:6" s="29" customFormat="1" ht="20.149999999999999" customHeight="1" x14ac:dyDescent="0.3">
      <c r="A20" s="77">
        <v>8</v>
      </c>
      <c r="B20" s="137" t="s">
        <v>59</v>
      </c>
      <c r="C20" s="282">
        <f>'L2 FA2 I'!C20</f>
        <v>0</v>
      </c>
      <c r="D20" s="282">
        <f>'L2 FA2 VJV'!C20</f>
        <v>0</v>
      </c>
      <c r="E20" s="282">
        <f>'L2 FA2 F'!C20</f>
        <v>0</v>
      </c>
      <c r="F20" s="282">
        <f>'L2 FA2 V'!C20</f>
        <v>0</v>
      </c>
    </row>
    <row r="21" spans="1:6" s="29" customFormat="1" ht="20.149999999999999" customHeight="1" x14ac:dyDescent="0.3">
      <c r="A21" s="77">
        <v>9</v>
      </c>
      <c r="B21" s="137" t="s">
        <v>154</v>
      </c>
      <c r="C21" s="282">
        <f>'L2 FA2 I'!C21</f>
        <v>0</v>
      </c>
      <c r="D21" s="282">
        <f>'L2 FA2 VJV'!C21</f>
        <v>0</v>
      </c>
      <c r="E21" s="282">
        <f>'L2 FA2 F'!C21</f>
        <v>0</v>
      </c>
      <c r="F21" s="282">
        <f>'L2 FA2 V'!C21</f>
        <v>0</v>
      </c>
    </row>
    <row r="22" spans="1:6" s="29" customFormat="1" ht="20.149999999999999" customHeight="1" x14ac:dyDescent="0.3">
      <c r="A22" s="77">
        <v>10</v>
      </c>
      <c r="B22" s="137" t="s">
        <v>60</v>
      </c>
      <c r="C22" s="282">
        <f>'L2 FA2 I'!C22</f>
        <v>0</v>
      </c>
      <c r="D22" s="282">
        <f>'L2 FA2 VJV'!C22</f>
        <v>0</v>
      </c>
      <c r="E22" s="282">
        <f>'L2 FA2 F'!C22</f>
        <v>0</v>
      </c>
      <c r="F22" s="282">
        <f>'L2 FA2 V'!C22</f>
        <v>0</v>
      </c>
    </row>
    <row r="23" spans="1:6" s="29" customFormat="1" ht="20.149999999999999" customHeight="1" thickBot="1" x14ac:dyDescent="0.35">
      <c r="A23" s="171">
        <v>11</v>
      </c>
      <c r="B23" s="172" t="s">
        <v>61</v>
      </c>
      <c r="C23" s="283">
        <f>'L2 FA2 I'!C23</f>
        <v>0</v>
      </c>
      <c r="D23" s="283">
        <f>'L2 FA2 VJV'!C23</f>
        <v>0</v>
      </c>
      <c r="E23" s="283">
        <f>'L2 FA2 F'!C23</f>
        <v>0</v>
      </c>
      <c r="F23" s="283">
        <f>'L2 FA2 V'!C23</f>
        <v>0</v>
      </c>
    </row>
    <row r="24" spans="1:6" s="27" customFormat="1" x14ac:dyDescent="0.3">
      <c r="B24" s="30"/>
      <c r="C24" s="30"/>
      <c r="D24" s="30"/>
      <c r="E24" s="30"/>
      <c r="F24" s="30"/>
    </row>
    <row r="25" spans="1:6" s="27" customFormat="1" ht="14.25" customHeight="1" x14ac:dyDescent="0.3">
      <c r="A25" s="140"/>
      <c r="B25" s="141"/>
      <c r="C25" s="30"/>
      <c r="D25" s="30"/>
      <c r="E25" s="30"/>
      <c r="F25" s="30"/>
    </row>
    <row r="26" spans="1:6" ht="14.25" customHeight="1" x14ac:dyDescent="0.3">
      <c r="A26" s="100"/>
      <c r="B26" s="141"/>
      <c r="C26" s="30"/>
      <c r="D26" s="30"/>
      <c r="E26" s="30"/>
      <c r="F26" s="30"/>
    </row>
    <row r="29" spans="1:6" x14ac:dyDescent="0.3">
      <c r="B29" s="161"/>
    </row>
  </sheetData>
  <sheetProtection sheet="1" objects="1" scenarios="1"/>
  <mergeCells count="2">
    <mergeCell ref="B4:F4"/>
    <mergeCell ref="A7:C7"/>
  </mergeCells>
  <pageMargins left="0.39370078740157483" right="0.39370078740157483" top="0.78740157480314965" bottom="0.78740157480314965" header="0.31496062992125984" footer="0.31496062992125984"/>
  <pageSetup paperSize="9" scale="47" fitToHeight="0" orientation="portrait" cellComments="atEnd" r:id="rId1"/>
  <headerFooter>
    <oddFooter>&amp;L&amp;A&amp;R&amp;P von &amp;N&amp;CAEB-Psych 2020 - Deutsche Krankenhausgesellschaft e. V.</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7">
    <tabColor theme="9"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1.66406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FA3 I</v>
      </c>
      <c r="C5"/>
    </row>
    <row r="6" spans="1:3" s="1" customFormat="1" ht="20.149999999999999" customHeight="1" x14ac:dyDescent="0.3">
      <c r="B6" s="73"/>
    </row>
    <row r="7" spans="1:3" s="1" customFormat="1" ht="20.149999999999999" customHeight="1" x14ac:dyDescent="0.3">
      <c r="A7" s="662" t="s">
        <v>4385</v>
      </c>
      <c r="B7" s="663"/>
      <c r="C7" s="663"/>
    </row>
    <row r="8" spans="1:3" s="1" customFormat="1" ht="20.149999999999999" customHeight="1" x14ac:dyDescent="0.3">
      <c r="A8" s="204" t="s">
        <v>187</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187</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C7"/>
  </mergeCells>
  <pageMargins left="0.39370078740157483" right="0.39370078740157483" top="0.78740157480314965" bottom="0.78740157480314965" header="0.31496062992125984" footer="0.31496062992125984"/>
  <pageSetup paperSize="9" scale="71" fitToHeight="0" orientation="portrait" cellComments="atEnd" r:id="rId1"/>
  <headerFooter>
    <oddFooter>&amp;L&amp;A&amp;R&amp;P von &amp;N&amp;CAEB-Psych 2020 - Deutsche Krankenhausgesellschaft e. V.</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8">
    <tabColor theme="9"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FA3 VJV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660" t="str">
        <f>"Vereinbarung für das Vorjahr (" &amp; VJ &amp; ")"</f>
        <v>Vereinbarung für das Vorjahr (&lt;x-1&gt;)</v>
      </c>
      <c r="B8" s="661"/>
      <c r="C8" s="661"/>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182</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3">
    <mergeCell ref="B4:C4"/>
    <mergeCell ref="A7:B7"/>
    <mergeCell ref="A8:C8"/>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9">
    <tabColor theme="6"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FA3 F</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"Forderung für den Vereinbarungszeitraum " &amp; BJ</f>
        <v>Forderung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183</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0">
    <tabColor theme="8"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FA3 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"Vereinbarung für den Vereinbarungszeitraum " &amp; BJ</f>
        <v>Vereinbarung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184</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1">
    <tabColor theme="7" tint="0.59996337778862885"/>
    <pageSetUpPr fitToPage="1"/>
  </sheetPr>
  <dimension ref="A1:F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1.6640625" style="70" customWidth="1"/>
    <col min="4" max="6" width="20.58203125" style="70" customWidth="1"/>
    <col min="7"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40"/>
      <c r="D4" s="640"/>
      <c r="E4" s="640"/>
      <c r="F4" s="640"/>
    </row>
    <row r="5" spans="1:6" s="1" customFormat="1" ht="20.149999999999999" customHeight="1" x14ac:dyDescent="0.3">
      <c r="A5" s="183" t="s">
        <v>189</v>
      </c>
      <c r="B5" s="275" t="str">
        <f ca="1">RIGHT(CELL("dateiname",A1),LEN(CELL("dateiname",A1))-FIND("]",CELL("dateiname",A1)))</f>
        <v>L2 FA3</v>
      </c>
      <c r="C5"/>
      <c r="D5"/>
      <c r="E5"/>
      <c r="F5"/>
    </row>
    <row r="6" spans="1:6" s="1" customFormat="1" ht="20.149999999999999" customHeight="1" x14ac:dyDescent="0.3">
      <c r="B6" s="73"/>
    </row>
    <row r="7" spans="1:6" s="1" customFormat="1" ht="20.149999999999999" customHeight="1" x14ac:dyDescent="0.3">
      <c r="A7" s="662" t="s">
        <v>4385</v>
      </c>
      <c r="B7" s="663"/>
      <c r="C7" s="663"/>
      <c r="D7" s="205"/>
      <c r="E7" s="205"/>
      <c r="F7" s="205"/>
    </row>
    <row r="8" spans="1:6" s="1" customFormat="1" ht="20.149999999999999" customHeight="1" x14ac:dyDescent="0.3">
      <c r="A8" s="204" t="s">
        <v>4383</v>
      </c>
      <c r="B8" s="15"/>
      <c r="C8" s="15"/>
      <c r="D8" s="15"/>
      <c r="E8" s="15"/>
      <c r="F8" s="15"/>
    </row>
    <row r="9" spans="1:6" s="75" customFormat="1" ht="20.149999999999999" customHeight="1" x14ac:dyDescent="0.3">
      <c r="A9" s="127" t="s">
        <v>4362</v>
      </c>
      <c r="B9" s="258"/>
      <c r="C9" s="74"/>
      <c r="D9" s="74"/>
      <c r="E9" s="74"/>
      <c r="F9" s="74"/>
    </row>
    <row r="10" spans="1:6" s="27" customFormat="1" ht="14.25" customHeight="1" thickBot="1" x14ac:dyDescent="0.35">
      <c r="A10" s="71"/>
      <c r="B10" s="71"/>
      <c r="C10" s="71"/>
      <c r="D10" s="71"/>
      <c r="E10" s="71"/>
      <c r="F10" s="71"/>
    </row>
    <row r="11" spans="1:6" s="1" customFormat="1" ht="20.149999999999999" customHeight="1" thickBot="1" x14ac:dyDescent="0.35">
      <c r="A11" s="80" t="s">
        <v>106</v>
      </c>
      <c r="B11" s="81" t="s">
        <v>58</v>
      </c>
      <c r="C11" s="82" t="s">
        <v>187</v>
      </c>
      <c r="D11" s="82" t="s">
        <v>182</v>
      </c>
      <c r="E11" s="82" t="s">
        <v>183</v>
      </c>
      <c r="F11" s="82" t="s">
        <v>184</v>
      </c>
    </row>
    <row r="12" spans="1:6" s="27" customFormat="1" ht="14.5" thickBot="1" x14ac:dyDescent="0.35">
      <c r="A12" s="28"/>
      <c r="B12" s="28"/>
      <c r="C12" s="28"/>
      <c r="D12" s="28"/>
      <c r="E12" s="28"/>
      <c r="F12" s="28"/>
    </row>
    <row r="13" spans="1:6" s="29" customFormat="1" ht="20.149999999999999" customHeight="1" x14ac:dyDescent="0.3">
      <c r="A13" s="76">
        <v>1</v>
      </c>
      <c r="B13" s="138" t="s">
        <v>178</v>
      </c>
      <c r="C13" s="281">
        <f>'L2 FA3 I'!C13</f>
        <v>0</v>
      </c>
      <c r="D13" s="281">
        <f>'L2 FA3 VJV'!C13</f>
        <v>0</v>
      </c>
      <c r="E13" s="281">
        <f>'L2 FA3 F'!C13</f>
        <v>0</v>
      </c>
      <c r="F13" s="281">
        <f>'L2 FA3 V'!C13</f>
        <v>0</v>
      </c>
    </row>
    <row r="14" spans="1:6" s="29" customFormat="1" ht="20.149999999999999" customHeight="1" x14ac:dyDescent="0.3">
      <c r="A14" s="77">
        <f>A13+1</f>
        <v>2</v>
      </c>
      <c r="B14" s="137" t="s">
        <v>59</v>
      </c>
      <c r="C14" s="282">
        <f>'L2 FA3 I'!C14</f>
        <v>0</v>
      </c>
      <c r="D14" s="282">
        <f>'L2 FA3 VJV'!C14</f>
        <v>0</v>
      </c>
      <c r="E14" s="282">
        <f>'L2 FA3 F'!C14</f>
        <v>0</v>
      </c>
      <c r="F14" s="282">
        <f>'L2 FA3 V'!C14</f>
        <v>0</v>
      </c>
    </row>
    <row r="15" spans="1:6" s="29" customFormat="1" ht="20.149999999999999" customHeight="1" x14ac:dyDescent="0.3">
      <c r="A15" s="77">
        <f>A14+1</f>
        <v>3</v>
      </c>
      <c r="B15" s="137" t="s">
        <v>60</v>
      </c>
      <c r="C15" s="282">
        <f>'L2 FA3 I'!C15</f>
        <v>0</v>
      </c>
      <c r="D15" s="282">
        <f>'L2 FA3 VJV'!C15</f>
        <v>0</v>
      </c>
      <c r="E15" s="282">
        <f>'L2 FA3 F'!C15</f>
        <v>0</v>
      </c>
      <c r="F15" s="282">
        <f>'L2 FA3 V'!C15</f>
        <v>0</v>
      </c>
    </row>
    <row r="16" spans="1:6" s="29" customFormat="1" ht="20.149999999999999" customHeight="1" x14ac:dyDescent="0.3">
      <c r="A16" s="77">
        <v>4</v>
      </c>
      <c r="B16" s="142" t="s">
        <v>179</v>
      </c>
      <c r="C16" s="553">
        <f>'L2 FA3 I'!C16</f>
        <v>0</v>
      </c>
      <c r="D16" s="553">
        <f>'L2 FA3 VJV'!C16</f>
        <v>0</v>
      </c>
      <c r="E16" s="553">
        <f>'L2 FA3 F'!C16</f>
        <v>0</v>
      </c>
      <c r="F16" s="553">
        <f>'L2 FA3 V'!C16</f>
        <v>0</v>
      </c>
    </row>
    <row r="17" spans="1:6" s="29" customFormat="1" ht="20.149999999999999" customHeight="1" x14ac:dyDescent="0.3">
      <c r="A17" s="77">
        <v>5</v>
      </c>
      <c r="B17" s="137" t="s">
        <v>59</v>
      </c>
      <c r="C17" s="553">
        <f>'L2 FA3 I'!C17</f>
        <v>0</v>
      </c>
      <c r="D17" s="553">
        <f>'L2 FA3 VJV'!C17</f>
        <v>0</v>
      </c>
      <c r="E17" s="553">
        <f>'L2 FA3 F'!C17</f>
        <v>0</v>
      </c>
      <c r="F17" s="553">
        <f>'L2 FA3 V'!C17</f>
        <v>0</v>
      </c>
    </row>
    <row r="18" spans="1:6" s="29" customFormat="1" ht="20.149999999999999" customHeight="1" x14ac:dyDescent="0.3">
      <c r="A18" s="77">
        <v>6</v>
      </c>
      <c r="B18" s="137" t="s">
        <v>60</v>
      </c>
      <c r="C18" s="553">
        <f>'L2 FA3 I'!C18</f>
        <v>0</v>
      </c>
      <c r="D18" s="553">
        <f>'L2 FA3 VJV'!C18</f>
        <v>0</v>
      </c>
      <c r="E18" s="553">
        <f>'L2 FA3 F'!C18</f>
        <v>0</v>
      </c>
      <c r="F18" s="553">
        <f>'L2 FA3 V'!C18</f>
        <v>0</v>
      </c>
    </row>
    <row r="19" spans="1:6" s="29" customFormat="1" ht="20.149999999999999" customHeight="1" x14ac:dyDescent="0.3">
      <c r="A19" s="77">
        <v>7</v>
      </c>
      <c r="B19" s="142" t="s">
        <v>104</v>
      </c>
      <c r="C19" s="282">
        <f>'L2 FA3 I'!C19</f>
        <v>0</v>
      </c>
      <c r="D19" s="282">
        <f>'L2 FA3 VJV'!C19</f>
        <v>0</v>
      </c>
      <c r="E19" s="282">
        <f>'L2 FA3 F'!C19</f>
        <v>0</v>
      </c>
      <c r="F19" s="282">
        <f>'L2 FA3 V'!C19</f>
        <v>0</v>
      </c>
    </row>
    <row r="20" spans="1:6" s="29" customFormat="1" ht="20.149999999999999" customHeight="1" x14ac:dyDescent="0.3">
      <c r="A20" s="77">
        <v>8</v>
      </c>
      <c r="B20" s="137" t="s">
        <v>59</v>
      </c>
      <c r="C20" s="282">
        <f>'L2 FA3 I'!C20</f>
        <v>0</v>
      </c>
      <c r="D20" s="282">
        <f>'L2 FA3 VJV'!C20</f>
        <v>0</v>
      </c>
      <c r="E20" s="282">
        <f>'L2 FA3 F'!C20</f>
        <v>0</v>
      </c>
      <c r="F20" s="282">
        <f>'L2 FA3 V'!C20</f>
        <v>0</v>
      </c>
    </row>
    <row r="21" spans="1:6" s="29" customFormat="1" ht="20.149999999999999" customHeight="1" x14ac:dyDescent="0.3">
      <c r="A21" s="77">
        <v>9</v>
      </c>
      <c r="B21" s="137" t="s">
        <v>154</v>
      </c>
      <c r="C21" s="282">
        <f>'L2 FA3 I'!C21</f>
        <v>0</v>
      </c>
      <c r="D21" s="282">
        <f>'L2 FA3 VJV'!C21</f>
        <v>0</v>
      </c>
      <c r="E21" s="282">
        <f>'L2 FA3 F'!C21</f>
        <v>0</v>
      </c>
      <c r="F21" s="282">
        <f>'L2 FA3 V'!C21</f>
        <v>0</v>
      </c>
    </row>
    <row r="22" spans="1:6" s="29" customFormat="1" ht="20.149999999999999" customHeight="1" x14ac:dyDescent="0.3">
      <c r="A22" s="77">
        <v>10</v>
      </c>
      <c r="B22" s="137" t="s">
        <v>60</v>
      </c>
      <c r="C22" s="282">
        <f>'L2 FA3 I'!C22</f>
        <v>0</v>
      </c>
      <c r="D22" s="282">
        <f>'L2 FA3 VJV'!C22</f>
        <v>0</v>
      </c>
      <c r="E22" s="282">
        <f>'L2 FA3 F'!C22</f>
        <v>0</v>
      </c>
      <c r="F22" s="282">
        <f>'L2 FA3 V'!C22</f>
        <v>0</v>
      </c>
    </row>
    <row r="23" spans="1:6" s="29" customFormat="1" ht="20.149999999999999" customHeight="1" thickBot="1" x14ac:dyDescent="0.35">
      <c r="A23" s="171">
        <v>11</v>
      </c>
      <c r="B23" s="172" t="s">
        <v>61</v>
      </c>
      <c r="C23" s="283">
        <f>'L2 FA3 I'!C23</f>
        <v>0</v>
      </c>
      <c r="D23" s="283">
        <f>'L2 FA3 VJV'!C23</f>
        <v>0</v>
      </c>
      <c r="E23" s="283">
        <f>'L2 FA3 F'!C23</f>
        <v>0</v>
      </c>
      <c r="F23" s="283">
        <f>'L2 FA3 V'!C23</f>
        <v>0</v>
      </c>
    </row>
    <row r="24" spans="1:6" s="27" customFormat="1" x14ac:dyDescent="0.3">
      <c r="B24" s="30"/>
      <c r="C24" s="30"/>
      <c r="D24" s="30"/>
      <c r="E24" s="30"/>
      <c r="F24" s="30"/>
    </row>
    <row r="25" spans="1:6" s="27" customFormat="1" ht="14.25" customHeight="1" x14ac:dyDescent="0.3">
      <c r="A25" s="140"/>
      <c r="B25" s="141"/>
      <c r="C25" s="30"/>
      <c r="D25" s="30"/>
      <c r="E25" s="30"/>
      <c r="F25" s="30"/>
    </row>
    <row r="26" spans="1:6" ht="14.25" customHeight="1" x14ac:dyDescent="0.3">
      <c r="A26" s="100"/>
      <c r="B26" s="141"/>
      <c r="C26" s="30"/>
      <c r="D26" s="30"/>
      <c r="E26" s="30"/>
      <c r="F26" s="30"/>
    </row>
    <row r="29" spans="1:6" x14ac:dyDescent="0.3">
      <c r="B29" s="161"/>
    </row>
  </sheetData>
  <sheetProtection sheet="1" objects="1" scenarios="1"/>
  <mergeCells count="2">
    <mergeCell ref="B4:F4"/>
    <mergeCell ref="A7:C7"/>
  </mergeCells>
  <pageMargins left="0.39370078740157483" right="0.39370078740157483" top="0.78740157480314965" bottom="0.78740157480314965" header="0.31496062992125984" footer="0.31496062992125984"/>
  <pageSetup paperSize="9" scale="47" fitToHeight="0" orientation="portrait" cellComments="atEnd" r:id="rId1"/>
  <headerFooter>
    <oddFooter>&amp;L&amp;A&amp;R&amp;P von &amp;N&amp;CAEB-Psych 2020 - Deutsche Krankenhausgesellschaft e. V.</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3">
    <tabColor theme="9"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1.66406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FA4 I</v>
      </c>
      <c r="C5"/>
    </row>
    <row r="6" spans="1:3" s="1" customFormat="1" ht="20.149999999999999" customHeight="1" x14ac:dyDescent="0.3">
      <c r="B6" s="73"/>
    </row>
    <row r="7" spans="1:3" s="1" customFormat="1" ht="20.149999999999999" customHeight="1" x14ac:dyDescent="0.3">
      <c r="A7" s="662" t="s">
        <v>4385</v>
      </c>
      <c r="B7" s="663"/>
      <c r="C7" s="663"/>
    </row>
    <row r="8" spans="1:3" s="1" customFormat="1" ht="20.149999999999999" customHeight="1" x14ac:dyDescent="0.3">
      <c r="A8" s="204" t="s">
        <v>187</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187</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C7"/>
  </mergeCells>
  <pageMargins left="0.39370078740157483" right="0.39370078740157483" top="0.78740157480314965" bottom="0.78740157480314965" header="0.31496062992125984" footer="0.31496062992125984"/>
  <pageSetup paperSize="9" scale="71" fitToHeight="0" orientation="portrait" cellComments="atEnd" r:id="rId1"/>
  <headerFooter>
    <oddFooter>&amp;L&amp;A&amp;R&amp;P von &amp;N&amp;CAEB-Psych 2020 - Deutsche Krankenhausgesellschaft e. V.</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4">
    <tabColor theme="9"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FA4 VJV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660" t="str">
        <f>"Vereinbarung für das Vorjahr (" &amp; VJ &amp; ")"</f>
        <v>Vereinbarung für das Vorjahr (&lt;x-1&gt;)</v>
      </c>
      <c r="B8" s="661"/>
      <c r="C8" s="661"/>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182</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3">
    <mergeCell ref="B4:C4"/>
    <mergeCell ref="A7:B7"/>
    <mergeCell ref="A8:C8"/>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5">
    <tabColor theme="6"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FA4 F</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"Forderung für den Vereinbarungszeitraum " &amp; BJ</f>
        <v>Forderung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183</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6">
    <tabColor theme="8" tint="0.59996337778862885"/>
    <pageSetUpPr fitToPage="1"/>
  </sheetPr>
  <dimension ref="A1:C29"/>
  <sheetViews>
    <sheetView zoomScaleNormal="100" zoomScalePageLayoutView="70" workbookViewId="0">
      <selection activeCell="B9" sqref="B9"/>
    </sheetView>
  </sheetViews>
  <sheetFormatPr baseColWidth="10" defaultColWidth="10" defaultRowHeight="14" x14ac:dyDescent="0.3"/>
  <cols>
    <col min="1" max="1" width="21.9140625" style="70" customWidth="1"/>
    <col min="2" max="2" width="78.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L2 FA4 V</v>
      </c>
      <c r="C5"/>
    </row>
    <row r="6" spans="1:3" s="1" customFormat="1" ht="20.149999999999999" customHeight="1" x14ac:dyDescent="0.3">
      <c r="B6" s="73"/>
    </row>
    <row r="7" spans="1:3" s="1" customFormat="1" ht="20.149999999999999" customHeight="1" x14ac:dyDescent="0.3">
      <c r="A7" s="662" t="s">
        <v>4385</v>
      </c>
      <c r="B7" s="663"/>
      <c r="C7" s="205"/>
    </row>
    <row r="8" spans="1:3" s="1" customFormat="1" ht="20.149999999999999" customHeight="1" x14ac:dyDescent="0.3">
      <c r="A8" s="117" t="str">
        <f>"Vereinbarung für den Vereinbarungszeitraum " &amp; BJ</f>
        <v>Vereinbarung für den Vereinbarungszeitraum &lt;x&gt;</v>
      </c>
      <c r="B8" s="15"/>
      <c r="C8" s="15"/>
    </row>
    <row r="9" spans="1:3" s="75" customFormat="1" ht="20.149999999999999" customHeight="1" x14ac:dyDescent="0.3">
      <c r="A9" s="127" t="s">
        <v>4362</v>
      </c>
      <c r="B9" s="258"/>
      <c r="C9" s="74"/>
    </row>
    <row r="10" spans="1:3" s="27" customFormat="1" ht="14.25" customHeight="1" thickBot="1" x14ac:dyDescent="0.35">
      <c r="A10" s="71"/>
      <c r="B10" s="71"/>
      <c r="C10" s="71"/>
    </row>
    <row r="11" spans="1:3" s="1" customFormat="1" ht="20.149999999999999" customHeight="1" thickBot="1" x14ac:dyDescent="0.35">
      <c r="A11" s="80" t="s">
        <v>106</v>
      </c>
      <c r="B11" s="81" t="s">
        <v>58</v>
      </c>
      <c r="C11" s="82" t="s">
        <v>184</v>
      </c>
    </row>
    <row r="12" spans="1:3" s="27" customFormat="1" ht="14.5" thickBot="1" x14ac:dyDescent="0.35">
      <c r="A12" s="28"/>
      <c r="B12" s="28"/>
      <c r="C12" s="28"/>
    </row>
    <row r="13" spans="1:3" s="29" customFormat="1" ht="20.149999999999999" customHeight="1" x14ac:dyDescent="0.3">
      <c r="A13" s="76">
        <v>1</v>
      </c>
      <c r="B13" s="138" t="s">
        <v>178</v>
      </c>
      <c r="C13" s="239"/>
    </row>
    <row r="14" spans="1:3" s="29" customFormat="1" ht="20.149999999999999" customHeight="1" x14ac:dyDescent="0.3">
      <c r="A14" s="77">
        <f>A13+1</f>
        <v>2</v>
      </c>
      <c r="B14" s="137" t="s">
        <v>59</v>
      </c>
      <c r="C14" s="240"/>
    </row>
    <row r="15" spans="1:3" s="29" customFormat="1" ht="20.149999999999999" customHeight="1" x14ac:dyDescent="0.3">
      <c r="A15" s="77">
        <f>A14+1</f>
        <v>3</v>
      </c>
      <c r="B15" s="137" t="s">
        <v>60</v>
      </c>
      <c r="C15" s="240"/>
    </row>
    <row r="16" spans="1:3" s="29" customFormat="1" ht="20.149999999999999" customHeight="1" x14ac:dyDescent="0.3">
      <c r="A16" s="77">
        <v>4</v>
      </c>
      <c r="B16" s="142" t="s">
        <v>179</v>
      </c>
      <c r="C16" s="552"/>
    </row>
    <row r="17" spans="1:3" s="29" customFormat="1" ht="20.149999999999999" customHeight="1" x14ac:dyDescent="0.3">
      <c r="A17" s="77">
        <v>5</v>
      </c>
      <c r="B17" s="137" t="s">
        <v>59</v>
      </c>
      <c r="C17" s="552"/>
    </row>
    <row r="18" spans="1:3" s="29" customFormat="1" ht="20.149999999999999" customHeight="1" x14ac:dyDescent="0.3">
      <c r="A18" s="77">
        <v>6</v>
      </c>
      <c r="B18" s="137" t="s">
        <v>60</v>
      </c>
      <c r="C18" s="552"/>
    </row>
    <row r="19" spans="1:3" s="29" customFormat="1" ht="20.149999999999999" customHeight="1" x14ac:dyDescent="0.3">
      <c r="A19" s="77">
        <v>7</v>
      </c>
      <c r="B19" s="142" t="s">
        <v>104</v>
      </c>
      <c r="C19" s="240"/>
    </row>
    <row r="20" spans="1:3" s="29" customFormat="1" ht="20.149999999999999" customHeight="1" x14ac:dyDescent="0.3">
      <c r="A20" s="77">
        <v>8</v>
      </c>
      <c r="B20" s="137" t="s">
        <v>59</v>
      </c>
      <c r="C20" s="240"/>
    </row>
    <row r="21" spans="1:3" s="29" customFormat="1" ht="20.149999999999999" customHeight="1" x14ac:dyDescent="0.3">
      <c r="A21" s="77">
        <v>9</v>
      </c>
      <c r="B21" s="137" t="s">
        <v>154</v>
      </c>
      <c r="C21" s="240"/>
    </row>
    <row r="22" spans="1:3" s="29" customFormat="1" ht="20.149999999999999" customHeight="1" x14ac:dyDescent="0.3">
      <c r="A22" s="77">
        <v>10</v>
      </c>
      <c r="B22" s="137" t="s">
        <v>60</v>
      </c>
      <c r="C22" s="240"/>
    </row>
    <row r="23" spans="1:3" s="29" customFormat="1" ht="20.149999999999999" customHeight="1" thickBot="1" x14ac:dyDescent="0.35">
      <c r="A23" s="171">
        <v>11</v>
      </c>
      <c r="B23" s="172" t="s">
        <v>61</v>
      </c>
      <c r="C23" s="241"/>
    </row>
    <row r="24" spans="1:3" s="27" customFormat="1" x14ac:dyDescent="0.3">
      <c r="B24" s="30"/>
      <c r="C24" s="30"/>
    </row>
    <row r="25" spans="1:3" s="27" customFormat="1" ht="14.25" customHeight="1" x14ac:dyDescent="0.3">
      <c r="A25" s="140"/>
      <c r="B25" s="141"/>
      <c r="C25" s="30"/>
    </row>
    <row r="26" spans="1:3" ht="14.25" customHeight="1" x14ac:dyDescent="0.3">
      <c r="A26" s="100"/>
      <c r="B26" s="141"/>
      <c r="C26" s="30"/>
    </row>
    <row r="29" spans="1:3" x14ac:dyDescent="0.3">
      <c r="B29" s="161"/>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2" fitToHeight="0" orientation="portrait" cellComments="atEnd" r:id="rId1"/>
  <headerFooter>
    <oddFooter>&amp;L&amp;A&amp;R&amp;P von &amp;N&amp;CAEB-Psych 2020 - Deutsche Krankenhausgesellschaft e. V.</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1">
    <tabColor theme="7" tint="0.59996337778862885"/>
    <pageSetUpPr fitToPage="1"/>
  </sheetPr>
  <dimension ref="A1:F29"/>
  <sheetViews>
    <sheetView zoomScaleNormal="100" zoomScalePageLayoutView="70" workbookViewId="0">
      <selection activeCell="B9" sqref="B9"/>
    </sheetView>
  </sheetViews>
  <sheetFormatPr baseColWidth="10" defaultColWidth="10" defaultRowHeight="14" x14ac:dyDescent="0.3"/>
  <cols>
    <col min="1" max="1" width="21.9140625" style="69" customWidth="1"/>
    <col min="2" max="2" width="78.58203125" style="69" customWidth="1"/>
    <col min="3" max="3" width="21.6640625" style="69" customWidth="1"/>
    <col min="4" max="6" width="20.58203125" style="70" customWidth="1"/>
    <col min="7" max="16384" width="10" style="69"/>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39"/>
      <c r="D4" s="237"/>
      <c r="E4" s="237"/>
      <c r="F4" s="237"/>
    </row>
    <row r="5" spans="1:6" s="1" customFormat="1" ht="20.149999999999999" customHeight="1" x14ac:dyDescent="0.3">
      <c r="A5" s="183" t="s">
        <v>189</v>
      </c>
      <c r="B5" s="275" t="str">
        <f ca="1">RIGHT(CELL("dateiname",A1),LEN(CELL("dateiname",A1))-FIND("]",CELL("dateiname",A1)))</f>
        <v>L2 FA4</v>
      </c>
      <c r="C5"/>
      <c r="D5"/>
      <c r="E5"/>
      <c r="F5"/>
    </row>
    <row r="6" spans="1:6" s="1" customFormat="1" ht="20.149999999999999" customHeight="1" x14ac:dyDescent="0.3">
      <c r="B6" s="73"/>
    </row>
    <row r="7" spans="1:6" s="1" customFormat="1" ht="20.149999999999999" customHeight="1" x14ac:dyDescent="0.3">
      <c r="A7" s="662" t="s">
        <v>4385</v>
      </c>
      <c r="B7" s="663"/>
      <c r="C7" s="663"/>
      <c r="D7" s="181"/>
      <c r="E7" s="181"/>
      <c r="F7" s="181"/>
    </row>
    <row r="8" spans="1:6" s="1" customFormat="1" ht="20.149999999999999" customHeight="1" x14ac:dyDescent="0.3">
      <c r="A8" s="204" t="s">
        <v>4383</v>
      </c>
      <c r="B8" s="15"/>
      <c r="C8" s="15"/>
      <c r="D8" s="15"/>
      <c r="E8" s="15"/>
      <c r="F8" s="15"/>
    </row>
    <row r="9" spans="1:6" s="75" customFormat="1" ht="20.149999999999999" customHeight="1" x14ac:dyDescent="0.3">
      <c r="A9" s="127" t="s">
        <v>4362</v>
      </c>
      <c r="B9" s="258"/>
      <c r="C9" s="74"/>
      <c r="D9" s="74"/>
      <c r="E9" s="74"/>
      <c r="F9" s="74"/>
    </row>
    <row r="10" spans="1:6" s="27" customFormat="1" ht="14.25" customHeight="1" thickBot="1" x14ac:dyDescent="0.35">
      <c r="A10" s="71"/>
      <c r="B10" s="71"/>
      <c r="C10" s="71"/>
      <c r="D10" s="71"/>
      <c r="E10" s="71"/>
      <c r="F10" s="71"/>
    </row>
    <row r="11" spans="1:6" s="1" customFormat="1" ht="20.149999999999999" customHeight="1" thickBot="1" x14ac:dyDescent="0.35">
      <c r="A11" s="80" t="s">
        <v>106</v>
      </c>
      <c r="B11" s="81" t="s">
        <v>58</v>
      </c>
      <c r="C11" s="82" t="s">
        <v>187</v>
      </c>
      <c r="D11" s="82" t="s">
        <v>182</v>
      </c>
      <c r="E11" s="82" t="s">
        <v>183</v>
      </c>
      <c r="F11" s="82" t="s">
        <v>184</v>
      </c>
    </row>
    <row r="12" spans="1:6" s="27" customFormat="1" ht="14.5" thickBot="1" x14ac:dyDescent="0.35">
      <c r="A12" s="28"/>
      <c r="B12" s="28"/>
      <c r="C12" s="28"/>
      <c r="D12" s="28"/>
      <c r="E12" s="28"/>
      <c r="F12" s="28"/>
    </row>
    <row r="13" spans="1:6" s="29" customFormat="1" ht="20.149999999999999" customHeight="1" x14ac:dyDescent="0.3">
      <c r="A13" s="76">
        <v>1</v>
      </c>
      <c r="B13" s="138" t="s">
        <v>178</v>
      </c>
      <c r="C13" s="281">
        <f>'L2 FA4 I'!C13</f>
        <v>0</v>
      </c>
      <c r="D13" s="281">
        <f>'L2 FA4 VJV'!C13</f>
        <v>0</v>
      </c>
      <c r="E13" s="281">
        <f>'L2 FA4 F'!C13</f>
        <v>0</v>
      </c>
      <c r="F13" s="281">
        <f>'L2 FA4 V'!C13</f>
        <v>0</v>
      </c>
    </row>
    <row r="14" spans="1:6" s="29" customFormat="1" ht="20.149999999999999" customHeight="1" x14ac:dyDescent="0.3">
      <c r="A14" s="77">
        <f>A13+1</f>
        <v>2</v>
      </c>
      <c r="B14" s="137" t="s">
        <v>59</v>
      </c>
      <c r="C14" s="282">
        <f>'L2 FA4 I'!C14</f>
        <v>0</v>
      </c>
      <c r="D14" s="282">
        <f>'L2 FA4 VJV'!C14</f>
        <v>0</v>
      </c>
      <c r="E14" s="282">
        <f>'L2 FA4 F'!C14</f>
        <v>0</v>
      </c>
      <c r="F14" s="282">
        <f>'L2 FA4 V'!C14</f>
        <v>0</v>
      </c>
    </row>
    <row r="15" spans="1:6" s="29" customFormat="1" ht="20.149999999999999" customHeight="1" x14ac:dyDescent="0.3">
      <c r="A15" s="77">
        <f>A14+1</f>
        <v>3</v>
      </c>
      <c r="B15" s="137" t="s">
        <v>60</v>
      </c>
      <c r="C15" s="282">
        <f>'L2 FA4 I'!C15</f>
        <v>0</v>
      </c>
      <c r="D15" s="282">
        <f>'L2 FA4 VJV'!C15</f>
        <v>0</v>
      </c>
      <c r="E15" s="282">
        <f>'L2 FA4 F'!C15</f>
        <v>0</v>
      </c>
      <c r="F15" s="282">
        <f>'L2 FA4 V'!C15</f>
        <v>0</v>
      </c>
    </row>
    <row r="16" spans="1:6" s="29" customFormat="1" ht="20.149999999999999" customHeight="1" x14ac:dyDescent="0.3">
      <c r="A16" s="77">
        <v>4</v>
      </c>
      <c r="B16" s="142" t="s">
        <v>179</v>
      </c>
      <c r="C16" s="553">
        <f>'L2 FA4 I'!C16</f>
        <v>0</v>
      </c>
      <c r="D16" s="553">
        <f>'L2 FA4 VJV'!C16</f>
        <v>0</v>
      </c>
      <c r="E16" s="553">
        <f>'L2 FA4 F'!C16</f>
        <v>0</v>
      </c>
      <c r="F16" s="553">
        <f>'L2 FA4 V'!C16</f>
        <v>0</v>
      </c>
    </row>
    <row r="17" spans="1:6" s="29" customFormat="1" ht="20.149999999999999" customHeight="1" x14ac:dyDescent="0.3">
      <c r="A17" s="77">
        <v>5</v>
      </c>
      <c r="B17" s="137" t="s">
        <v>59</v>
      </c>
      <c r="C17" s="553">
        <f>'L2 FA4 I'!C17</f>
        <v>0</v>
      </c>
      <c r="D17" s="553">
        <f>'L2 FA4 VJV'!C17</f>
        <v>0</v>
      </c>
      <c r="E17" s="553">
        <f>'L2 FA4 F'!C17</f>
        <v>0</v>
      </c>
      <c r="F17" s="553">
        <f>'L2 FA4 V'!C17</f>
        <v>0</v>
      </c>
    </row>
    <row r="18" spans="1:6" s="29" customFormat="1" ht="20.149999999999999" customHeight="1" x14ac:dyDescent="0.3">
      <c r="A18" s="77">
        <v>6</v>
      </c>
      <c r="B18" s="137" t="s">
        <v>60</v>
      </c>
      <c r="C18" s="553">
        <f>'L2 FA4 I'!C18</f>
        <v>0</v>
      </c>
      <c r="D18" s="553">
        <f>'L2 FA4 VJV'!C18</f>
        <v>0</v>
      </c>
      <c r="E18" s="553">
        <f>'L2 FA4 F'!C18</f>
        <v>0</v>
      </c>
      <c r="F18" s="553">
        <f>'L2 FA4 V'!C18</f>
        <v>0</v>
      </c>
    </row>
    <row r="19" spans="1:6" s="29" customFormat="1" ht="20.149999999999999" customHeight="1" x14ac:dyDescent="0.3">
      <c r="A19" s="77">
        <v>7</v>
      </c>
      <c r="B19" s="142" t="s">
        <v>104</v>
      </c>
      <c r="C19" s="282">
        <f>'L2 FA4 I'!C19</f>
        <v>0</v>
      </c>
      <c r="D19" s="282">
        <f>'L2 FA4 VJV'!C19</f>
        <v>0</v>
      </c>
      <c r="E19" s="282">
        <f>'L2 FA4 F'!C19</f>
        <v>0</v>
      </c>
      <c r="F19" s="282">
        <f>'L2 FA4 V'!C19</f>
        <v>0</v>
      </c>
    </row>
    <row r="20" spans="1:6" s="29" customFormat="1" ht="20.149999999999999" customHeight="1" x14ac:dyDescent="0.3">
      <c r="A20" s="77">
        <v>8</v>
      </c>
      <c r="B20" s="137" t="s">
        <v>59</v>
      </c>
      <c r="C20" s="282">
        <f>'L2 FA4 I'!C20</f>
        <v>0</v>
      </c>
      <c r="D20" s="282">
        <f>'L2 FA4 VJV'!C20</f>
        <v>0</v>
      </c>
      <c r="E20" s="282">
        <f>'L2 FA4 F'!C20</f>
        <v>0</v>
      </c>
      <c r="F20" s="282">
        <f>'L2 FA4 V'!C20</f>
        <v>0</v>
      </c>
    </row>
    <row r="21" spans="1:6" s="29" customFormat="1" ht="20.149999999999999" customHeight="1" x14ac:dyDescent="0.3">
      <c r="A21" s="77">
        <v>9</v>
      </c>
      <c r="B21" s="137" t="s">
        <v>154</v>
      </c>
      <c r="C21" s="282">
        <f>'L2 FA4 I'!C21</f>
        <v>0</v>
      </c>
      <c r="D21" s="282">
        <f>'L2 FA4 VJV'!C21</f>
        <v>0</v>
      </c>
      <c r="E21" s="282">
        <f>'L2 FA4 F'!C21</f>
        <v>0</v>
      </c>
      <c r="F21" s="282">
        <f>'L2 FA4 V'!C21</f>
        <v>0</v>
      </c>
    </row>
    <row r="22" spans="1:6" s="29" customFormat="1" ht="20.149999999999999" customHeight="1" x14ac:dyDescent="0.3">
      <c r="A22" s="77">
        <v>10</v>
      </c>
      <c r="B22" s="137" t="s">
        <v>60</v>
      </c>
      <c r="C22" s="282">
        <f>'L2 FA4 I'!C22</f>
        <v>0</v>
      </c>
      <c r="D22" s="282">
        <f>'L2 FA4 VJV'!C22</f>
        <v>0</v>
      </c>
      <c r="E22" s="282">
        <f>'L2 FA4 F'!C22</f>
        <v>0</v>
      </c>
      <c r="F22" s="282">
        <f>'L2 FA4 V'!C22</f>
        <v>0</v>
      </c>
    </row>
    <row r="23" spans="1:6" s="29" customFormat="1" ht="20.149999999999999" customHeight="1" thickBot="1" x14ac:dyDescent="0.35">
      <c r="A23" s="171">
        <v>11</v>
      </c>
      <c r="B23" s="172" t="s">
        <v>61</v>
      </c>
      <c r="C23" s="283">
        <f>'L2 FA4 I'!C23</f>
        <v>0</v>
      </c>
      <c r="D23" s="283">
        <f>'L2 FA4 VJV'!C23</f>
        <v>0</v>
      </c>
      <c r="E23" s="283">
        <f>'L2 FA4 F'!C23</f>
        <v>0</v>
      </c>
      <c r="F23" s="283">
        <f>'L2 FA4 V'!C23</f>
        <v>0</v>
      </c>
    </row>
    <row r="24" spans="1:6" s="27" customFormat="1" x14ac:dyDescent="0.3">
      <c r="B24" s="30"/>
      <c r="C24" s="30"/>
      <c r="D24" s="30"/>
      <c r="E24" s="30"/>
      <c r="F24" s="30"/>
    </row>
    <row r="25" spans="1:6" s="27" customFormat="1" ht="14.25" customHeight="1" x14ac:dyDescent="0.3">
      <c r="A25" s="140"/>
      <c r="B25" s="141"/>
      <c r="C25" s="30"/>
      <c r="D25" s="30"/>
      <c r="E25" s="30"/>
      <c r="F25" s="30"/>
    </row>
    <row r="26" spans="1:6" ht="14.25" customHeight="1" x14ac:dyDescent="0.3">
      <c r="A26" s="100"/>
      <c r="B26" s="141"/>
      <c r="C26" s="30"/>
      <c r="D26" s="30"/>
      <c r="E26" s="30"/>
      <c r="F26" s="30"/>
    </row>
    <row r="29" spans="1:6" x14ac:dyDescent="0.3">
      <c r="B29" s="161"/>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47" fitToHeight="0" orientation="portrait" cellComments="atEnd" r:id="rId1"/>
  <headerFooter>
    <oddFooter>&amp;L&amp;A&amp;R&amp;P von &amp;N&amp;CAEB-Psych 2020 - Deutsche Krankenhausgesellschaft e. V.</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7">
    <tabColor theme="9" tint="0.59996337778862885"/>
    <pageSetUpPr fitToPage="1"/>
  </sheetPr>
  <dimension ref="A1:F54"/>
  <sheetViews>
    <sheetView zoomScaleNormal="100" workbookViewId="0">
      <selection activeCell="C12" sqref="C12"/>
    </sheetView>
  </sheetViews>
  <sheetFormatPr baseColWidth="10" defaultColWidth="11" defaultRowHeight="12.5" x14ac:dyDescent="0.25"/>
  <cols>
    <col min="1" max="1" width="22.58203125" style="21" customWidth="1"/>
    <col min="2" max="2" width="74.58203125" style="21" customWidth="1"/>
    <col min="3" max="3" width="22.5" style="21" customWidth="1"/>
    <col min="4" max="4" width="11.5" style="21" customWidth="1"/>
    <col min="5" max="16384" width="11" style="21"/>
  </cols>
  <sheetData>
    <row r="1" spans="1:5" s="1" customFormat="1" ht="9.9" customHeight="1" x14ac:dyDescent="0.3">
      <c r="A1" s="1" t="s">
        <v>190</v>
      </c>
    </row>
    <row r="2" spans="1:5" s="1" customFormat="1" ht="20.149999999999999" customHeight="1" x14ac:dyDescent="0.3">
      <c r="A2" s="183" t="s">
        <v>105</v>
      </c>
      <c r="B2" s="275" t="str">
        <f>IF(ISBLANK('A1'!B2),"",'A1'!B2)</f>
        <v/>
      </c>
      <c r="C2" s="208"/>
      <c r="D2" s="208"/>
    </row>
    <row r="3" spans="1:5" s="1" customFormat="1" ht="20.149999999999999" customHeight="1" x14ac:dyDescent="0.3">
      <c r="A3" s="183" t="s">
        <v>13</v>
      </c>
      <c r="B3" s="275" t="str">
        <f>IF(ISBLANK('A1'!B3),"",TEXT('A1'!B3,"t.M.jjjj"))</f>
        <v/>
      </c>
      <c r="C3" s="208"/>
      <c r="D3" s="208"/>
    </row>
    <row r="4" spans="1:5" s="1" customFormat="1" ht="20.149999999999999" customHeight="1" x14ac:dyDescent="0.3">
      <c r="A4" s="183" t="s">
        <v>0</v>
      </c>
      <c r="B4" s="639" t="str">
        <f>IF(ISBLANK('A1'!B4),"",'A1'!B4)</f>
        <v/>
      </c>
      <c r="C4" s="639"/>
      <c r="D4" s="237"/>
    </row>
    <row r="5" spans="1:5" s="1" customFormat="1" ht="20.149999999999999" customHeight="1" x14ac:dyDescent="0.3">
      <c r="A5" s="183" t="s">
        <v>189</v>
      </c>
      <c r="B5" s="275" t="str">
        <f ca="1">RIGHT(CELL("dateiname",A1),LEN(CELL("dateiname",A1))-FIND("]",CELL("dateiname",A1)))</f>
        <v>K1 KH VJV</v>
      </c>
      <c r="C5"/>
      <c r="D5"/>
    </row>
    <row r="6" spans="1:5" s="1" customFormat="1" ht="20.149999999999999" customHeight="1" x14ac:dyDescent="0.3">
      <c r="B6" s="73"/>
    </row>
    <row r="7" spans="1:5" s="1" customFormat="1" ht="20.149999999999999" customHeight="1" x14ac:dyDescent="0.3">
      <c r="A7" s="662" t="s">
        <v>4386</v>
      </c>
      <c r="B7" s="663"/>
      <c r="C7" s="663"/>
    </row>
    <row r="8" spans="1:5" s="1" customFormat="1" ht="20.149999999999999" customHeight="1" x14ac:dyDescent="0.3">
      <c r="A8" s="660" t="str">
        <f>"Vereinbarung für das Vorjahr (" &amp; VJ &amp; ")"</f>
        <v>Vereinbarung für das Vorjahr (&lt;x-1&gt;)</v>
      </c>
      <c r="B8" s="661"/>
      <c r="C8" s="661"/>
    </row>
    <row r="9" spans="1:5" s="1" customFormat="1" ht="20.149999999999999" customHeight="1" thickBot="1" x14ac:dyDescent="0.35">
      <c r="A9" s="15"/>
      <c r="B9" s="15"/>
      <c r="C9" s="15"/>
    </row>
    <row r="10" spans="1:5" s="1" customFormat="1" ht="20.149999999999999" customHeight="1" thickBot="1" x14ac:dyDescent="0.35">
      <c r="A10" s="80" t="s">
        <v>106</v>
      </c>
      <c r="B10" s="81" t="s">
        <v>14</v>
      </c>
      <c r="C10" s="82" t="s">
        <v>182</v>
      </c>
    </row>
    <row r="11" spans="1:5" ht="18" customHeight="1" thickBot="1" x14ac:dyDescent="0.35">
      <c r="A11" s="93" t="s">
        <v>114</v>
      </c>
      <c r="B11" s="83"/>
      <c r="C11" s="193" t="s">
        <v>108</v>
      </c>
      <c r="D11" s="84"/>
      <c r="E11" s="23"/>
    </row>
    <row r="12" spans="1:5" ht="18" customHeight="1" x14ac:dyDescent="0.3">
      <c r="A12" s="585">
        <v>1</v>
      </c>
      <c r="B12" s="190" t="s">
        <v>16</v>
      </c>
      <c r="C12" s="533"/>
      <c r="D12" s="84"/>
      <c r="E12" s="23"/>
    </row>
    <row r="13" spans="1:5" ht="18" customHeight="1" x14ac:dyDescent="0.3">
      <c r="A13" s="196">
        <v>2</v>
      </c>
      <c r="B13" s="188" t="s">
        <v>109</v>
      </c>
      <c r="C13" s="534"/>
      <c r="D13" s="84"/>
      <c r="E13" s="23"/>
    </row>
    <row r="14" spans="1:5" ht="18" customHeight="1" x14ac:dyDescent="0.3">
      <c r="A14" s="196">
        <v>3</v>
      </c>
      <c r="B14" s="188" t="s">
        <v>19</v>
      </c>
      <c r="C14" s="534"/>
      <c r="D14" s="84"/>
      <c r="E14" s="23"/>
    </row>
    <row r="15" spans="1:5" ht="18" customHeight="1" x14ac:dyDescent="0.3">
      <c r="A15" s="196">
        <v>4</v>
      </c>
      <c r="B15" s="188" t="s">
        <v>113</v>
      </c>
      <c r="C15" s="534"/>
      <c r="D15" s="84"/>
      <c r="E15" s="24"/>
    </row>
    <row r="16" spans="1:5" ht="18" customHeight="1" x14ac:dyDescent="0.3">
      <c r="A16" s="196">
        <v>5</v>
      </c>
      <c r="B16" s="188" t="s">
        <v>111</v>
      </c>
      <c r="C16" s="534"/>
      <c r="D16" s="84"/>
      <c r="E16" s="23"/>
    </row>
    <row r="17" spans="1:5" ht="18" customHeight="1" x14ac:dyDescent="0.3">
      <c r="A17" s="196">
        <v>6</v>
      </c>
      <c r="B17" s="188" t="s">
        <v>110</v>
      </c>
      <c r="C17" s="534"/>
      <c r="D17" s="84"/>
      <c r="E17" s="23"/>
    </row>
    <row r="18" spans="1:5" ht="18" customHeight="1" x14ac:dyDescent="0.3">
      <c r="A18" s="196">
        <v>7</v>
      </c>
      <c r="B18" s="188" t="s">
        <v>112</v>
      </c>
      <c r="C18" s="534"/>
      <c r="D18" s="84"/>
      <c r="E18" s="23"/>
    </row>
    <row r="19" spans="1:5" ht="18" customHeight="1" thickBot="1" x14ac:dyDescent="0.35">
      <c r="A19" s="196">
        <v>8</v>
      </c>
      <c r="B19" s="188" t="s">
        <v>168</v>
      </c>
      <c r="C19" s="534"/>
      <c r="D19" s="84"/>
      <c r="E19" s="23"/>
    </row>
    <row r="20" spans="1:5" ht="18" customHeight="1" thickBot="1" x14ac:dyDescent="0.35">
      <c r="A20" s="197">
        <v>9</v>
      </c>
      <c r="B20" s="110" t="s">
        <v>161</v>
      </c>
      <c r="C20" s="535">
        <f>SUM(C12:C19)</f>
        <v>0</v>
      </c>
      <c r="D20" s="84"/>
      <c r="E20" s="23"/>
    </row>
    <row r="21" spans="1:5" ht="18" customHeight="1" thickBot="1" x14ac:dyDescent="0.35">
      <c r="A21" s="93" t="s">
        <v>25</v>
      </c>
      <c r="B21" s="83"/>
      <c r="C21" s="536"/>
      <c r="D21" s="84"/>
      <c r="E21" s="23"/>
    </row>
    <row r="22" spans="1:5" ht="18" customHeight="1" x14ac:dyDescent="0.3">
      <c r="A22" s="606">
        <v>10</v>
      </c>
      <c r="B22" s="190" t="s">
        <v>27</v>
      </c>
      <c r="C22" s="533"/>
      <c r="D22" s="84"/>
      <c r="E22" s="23"/>
    </row>
    <row r="23" spans="1:5" ht="18" customHeight="1" x14ac:dyDescent="0.3">
      <c r="A23" s="607">
        <v>11</v>
      </c>
      <c r="B23" s="188" t="s">
        <v>29</v>
      </c>
      <c r="C23" s="534"/>
      <c r="D23" s="84"/>
      <c r="E23" s="23"/>
    </row>
    <row r="24" spans="1:5" ht="18" customHeight="1" x14ac:dyDescent="0.3">
      <c r="A24" s="607">
        <v>12</v>
      </c>
      <c r="B24" s="188" t="s">
        <v>31</v>
      </c>
      <c r="C24" s="534"/>
      <c r="D24" s="84"/>
      <c r="E24" s="23"/>
    </row>
    <row r="25" spans="1:5" ht="18" customHeight="1" x14ac:dyDescent="0.3">
      <c r="A25" s="607">
        <v>13</v>
      </c>
      <c r="B25" s="188" t="s">
        <v>33</v>
      </c>
      <c r="C25" s="534"/>
      <c r="D25" s="84"/>
      <c r="E25" s="23"/>
    </row>
    <row r="26" spans="1:5" ht="18" customHeight="1" x14ac:dyDescent="0.3">
      <c r="A26" s="607">
        <v>14</v>
      </c>
      <c r="B26" s="188" t="s">
        <v>35</v>
      </c>
      <c r="C26" s="534"/>
      <c r="D26" s="84"/>
      <c r="E26" s="24"/>
    </row>
    <row r="27" spans="1:5" ht="18" customHeight="1" x14ac:dyDescent="0.3">
      <c r="A27" s="607">
        <v>15</v>
      </c>
      <c r="B27" s="188" t="s">
        <v>37</v>
      </c>
      <c r="C27" s="534"/>
      <c r="D27" s="84"/>
      <c r="E27" s="23"/>
    </row>
    <row r="28" spans="1:5" ht="18" customHeight="1" x14ac:dyDescent="0.3">
      <c r="A28" s="607">
        <v>16</v>
      </c>
      <c r="B28" s="188" t="s">
        <v>39</v>
      </c>
      <c r="C28" s="534"/>
      <c r="D28" s="84"/>
      <c r="E28" s="23"/>
    </row>
    <row r="29" spans="1:5" ht="18" customHeight="1" x14ac:dyDescent="0.3">
      <c r="A29" s="607">
        <v>17</v>
      </c>
      <c r="B29" s="188" t="s">
        <v>41</v>
      </c>
      <c r="C29" s="534"/>
      <c r="D29" s="84"/>
      <c r="E29" s="23"/>
    </row>
    <row r="30" spans="1:5" ht="18" customHeight="1" x14ac:dyDescent="0.3">
      <c r="A30" s="607">
        <v>18</v>
      </c>
      <c r="B30" s="188" t="s">
        <v>43</v>
      </c>
      <c r="C30" s="534"/>
      <c r="D30" s="84"/>
      <c r="E30" s="23"/>
    </row>
    <row r="31" spans="1:5" ht="18" customHeight="1" x14ac:dyDescent="0.3">
      <c r="A31" s="607">
        <v>19</v>
      </c>
      <c r="B31" s="188" t="s">
        <v>45</v>
      </c>
      <c r="C31" s="534"/>
      <c r="D31" s="84"/>
      <c r="E31" s="23"/>
    </row>
    <row r="32" spans="1:5" ht="18" customHeight="1" x14ac:dyDescent="0.3">
      <c r="A32" s="607">
        <v>20</v>
      </c>
      <c r="B32" s="188" t="s">
        <v>130</v>
      </c>
      <c r="C32" s="534"/>
      <c r="D32" s="84"/>
      <c r="E32" s="23"/>
    </row>
    <row r="33" spans="1:5" ht="18" customHeight="1" thickBot="1" x14ac:dyDescent="0.35">
      <c r="A33" s="608">
        <v>21</v>
      </c>
      <c r="B33" s="191" t="s">
        <v>157</v>
      </c>
      <c r="C33" s="537"/>
      <c r="D33" s="85"/>
      <c r="E33" s="23"/>
    </row>
    <row r="34" spans="1:5" ht="8.15" customHeight="1" thickBot="1" x14ac:dyDescent="0.35">
      <c r="A34" s="93"/>
      <c r="B34" s="83"/>
      <c r="C34" s="536"/>
      <c r="D34" s="84"/>
      <c r="E34" s="23"/>
    </row>
    <row r="35" spans="1:5" ht="18" customHeight="1" thickBot="1" x14ac:dyDescent="0.35">
      <c r="A35" s="609">
        <v>22</v>
      </c>
      <c r="B35" s="192" t="s">
        <v>49</v>
      </c>
      <c r="C35" s="538">
        <f>C20+SUM(C22:C33)</f>
        <v>0</v>
      </c>
      <c r="D35" s="84"/>
      <c r="E35" s="23"/>
    </row>
    <row r="36" spans="1:5" ht="18" customHeight="1" thickBot="1" x14ac:dyDescent="0.35">
      <c r="A36" s="93" t="s">
        <v>188</v>
      </c>
      <c r="B36" s="83"/>
      <c r="C36" s="536"/>
      <c r="D36" s="84"/>
      <c r="E36" s="23"/>
    </row>
    <row r="37" spans="1:5" ht="18" customHeight="1" x14ac:dyDescent="0.3">
      <c r="A37" s="606">
        <v>23</v>
      </c>
      <c r="B37" s="186" t="s">
        <v>180</v>
      </c>
      <c r="C37" s="533"/>
      <c r="D37" s="84"/>
      <c r="E37" s="23"/>
    </row>
    <row r="38" spans="1:5" ht="18" customHeight="1" x14ac:dyDescent="0.3">
      <c r="A38" s="607">
        <v>24</v>
      </c>
      <c r="B38" s="187" t="s">
        <v>51</v>
      </c>
      <c r="C38" s="534"/>
      <c r="D38" s="84"/>
      <c r="E38" s="23"/>
    </row>
    <row r="39" spans="1:5" ht="18" customHeight="1" x14ac:dyDescent="0.3">
      <c r="A39" s="607">
        <v>25</v>
      </c>
      <c r="B39" s="187" t="s">
        <v>52</v>
      </c>
      <c r="C39" s="534"/>
      <c r="D39" s="86"/>
      <c r="E39" s="20"/>
    </row>
    <row r="40" spans="1:5" ht="18" customHeight="1" x14ac:dyDescent="0.3">
      <c r="A40" s="607">
        <v>26</v>
      </c>
      <c r="B40" s="188" t="s">
        <v>155</v>
      </c>
      <c r="C40" s="534"/>
      <c r="D40" s="86"/>
      <c r="E40" s="20"/>
    </row>
    <row r="41" spans="1:5" ht="18" customHeight="1" x14ac:dyDescent="0.3">
      <c r="A41" s="607">
        <v>27</v>
      </c>
      <c r="B41" s="188" t="s">
        <v>156</v>
      </c>
      <c r="C41" s="534"/>
      <c r="D41" s="86"/>
      <c r="E41" s="20"/>
    </row>
    <row r="42" spans="1:5" ht="18" customHeight="1" x14ac:dyDescent="0.3">
      <c r="A42" s="607">
        <v>28</v>
      </c>
      <c r="B42" s="187" t="s">
        <v>160</v>
      </c>
      <c r="C42" s="534"/>
      <c r="D42" s="86"/>
      <c r="E42" s="20"/>
    </row>
    <row r="43" spans="1:5" ht="18" customHeight="1" x14ac:dyDescent="0.3">
      <c r="A43" s="607">
        <v>29</v>
      </c>
      <c r="B43" s="187" t="s">
        <v>53</v>
      </c>
      <c r="C43" s="534"/>
      <c r="D43" s="86"/>
      <c r="E43" s="20"/>
    </row>
    <row r="44" spans="1:5" ht="18" customHeight="1" x14ac:dyDescent="0.3">
      <c r="A44" s="607">
        <v>30</v>
      </c>
      <c r="B44" s="187" t="s">
        <v>54</v>
      </c>
      <c r="C44" s="534"/>
      <c r="D44" s="86"/>
      <c r="E44" s="20"/>
    </row>
    <row r="45" spans="1:5" ht="18" customHeight="1" x14ac:dyDescent="0.3">
      <c r="A45" s="607">
        <v>31</v>
      </c>
      <c r="B45" s="187" t="s">
        <v>55</v>
      </c>
      <c r="C45" s="534"/>
      <c r="D45" s="86"/>
      <c r="E45" s="20"/>
    </row>
    <row r="46" spans="1:5" ht="18" customHeight="1" thickBot="1" x14ac:dyDescent="0.35">
      <c r="A46" s="608">
        <v>32</v>
      </c>
      <c r="B46" s="189" t="s">
        <v>158</v>
      </c>
      <c r="C46" s="534"/>
      <c r="D46" s="86"/>
      <c r="E46" s="20"/>
    </row>
    <row r="47" spans="1:5" ht="18" customHeight="1" thickBot="1" x14ac:dyDescent="0.35">
      <c r="A47" s="610">
        <v>33</v>
      </c>
      <c r="B47" s="96" t="s">
        <v>159</v>
      </c>
      <c r="C47" s="535">
        <f>SUM(C37:C46)</f>
        <v>0</v>
      </c>
      <c r="D47" s="86"/>
      <c r="E47" s="20"/>
    </row>
    <row r="48" spans="1:5" ht="8.15" customHeight="1" thickBot="1" x14ac:dyDescent="0.35">
      <c r="A48" s="93"/>
      <c r="B48" s="83"/>
      <c r="C48" s="536"/>
      <c r="D48" s="84"/>
      <c r="E48" s="23"/>
    </row>
    <row r="49" spans="1:6" ht="18" customHeight="1" thickBot="1" x14ac:dyDescent="0.35">
      <c r="A49" s="609">
        <v>34</v>
      </c>
      <c r="B49" s="89" t="s">
        <v>107</v>
      </c>
      <c r="C49" s="535">
        <f>C47+C35</f>
        <v>0</v>
      </c>
      <c r="D49" s="86"/>
      <c r="E49" s="20"/>
    </row>
    <row r="50" spans="1:6" ht="14" x14ac:dyDescent="0.3">
      <c r="A50" s="87"/>
      <c r="B50" s="87"/>
      <c r="C50" s="86"/>
      <c r="D50" s="86"/>
      <c r="E50" s="20"/>
    </row>
    <row r="51" spans="1:6" ht="16.5" x14ac:dyDescent="0.3">
      <c r="A51" s="25"/>
      <c r="B51" s="88"/>
      <c r="C51" s="86"/>
      <c r="D51" s="86"/>
      <c r="E51" s="22"/>
      <c r="F51" s="20"/>
    </row>
    <row r="52" spans="1:6" ht="16.5" x14ac:dyDescent="0.3">
      <c r="A52" s="146"/>
      <c r="B52" s="147"/>
      <c r="C52" s="86"/>
      <c r="D52" s="86"/>
      <c r="E52" s="22"/>
      <c r="F52" s="20"/>
    </row>
    <row r="53" spans="1:6" ht="16.5" x14ac:dyDescent="0.3">
      <c r="A53" s="146"/>
      <c r="B53" s="147"/>
      <c r="C53" s="86"/>
      <c r="D53" s="86"/>
      <c r="E53" s="22"/>
      <c r="F53" s="20"/>
    </row>
    <row r="54" spans="1:6" ht="16.5" x14ac:dyDescent="0.25">
      <c r="A54" s="146"/>
      <c r="B54" s="105"/>
      <c r="C54" s="22"/>
      <c r="D54" s="22"/>
      <c r="E54" s="22"/>
      <c r="F54" s="20"/>
    </row>
  </sheetData>
  <sheetProtection sheet="1" objects="1" scenarios="1"/>
  <mergeCells count="3">
    <mergeCell ref="A7:C7"/>
    <mergeCell ref="A8:C8"/>
    <mergeCell ref="B4:C4"/>
  </mergeCells>
  <pageMargins left="0.39370078740157483" right="0.39370078740157483" top="0.78740157480314965" bottom="0.78740157480314965" header="0.31496062992125984" footer="0.31496062992125984"/>
  <pageSetup paperSize="9" scale="73" fitToHeight="0" orientation="portrait" r:id="rId1"/>
  <headerFooter>
    <oddFooter>&amp;L&amp;A&amp;R&amp;P von &amp;N&amp;CAEB-Psych 2020 - Deutsche Krankenhausgesellschaft e. V.</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8">
    <tabColor theme="6" tint="0.59996337778862885"/>
    <pageSetUpPr fitToPage="1"/>
  </sheetPr>
  <dimension ref="A1:F54"/>
  <sheetViews>
    <sheetView zoomScaleNormal="100" workbookViewId="0">
      <selection activeCell="C12" sqref="C12"/>
    </sheetView>
  </sheetViews>
  <sheetFormatPr baseColWidth="10" defaultColWidth="11" defaultRowHeight="12.5" x14ac:dyDescent="0.25"/>
  <cols>
    <col min="1" max="1" width="22.1640625" style="21" customWidth="1"/>
    <col min="2" max="2" width="74.58203125" style="21" customWidth="1"/>
    <col min="3" max="3" width="21.5" style="21" customWidth="1"/>
    <col min="4" max="4" width="11.5" style="21" customWidth="1"/>
    <col min="5" max="16384" width="11" style="21"/>
  </cols>
  <sheetData>
    <row r="1" spans="1:5" s="1" customFormat="1" ht="9.9" customHeight="1" x14ac:dyDescent="0.3">
      <c r="A1" s="1" t="s">
        <v>190</v>
      </c>
    </row>
    <row r="2" spans="1:5" s="1" customFormat="1" ht="20.149999999999999" customHeight="1" x14ac:dyDescent="0.3">
      <c r="A2" s="183" t="s">
        <v>105</v>
      </c>
      <c r="B2" s="275" t="str">
        <f>IF(ISBLANK('A1'!B2),"",'A1'!B2)</f>
        <v/>
      </c>
      <c r="C2" s="208"/>
      <c r="D2" s="208"/>
    </row>
    <row r="3" spans="1:5" s="1" customFormat="1" ht="20.149999999999999" customHeight="1" x14ac:dyDescent="0.3">
      <c r="A3" s="183" t="s">
        <v>13</v>
      </c>
      <c r="B3" s="275" t="str">
        <f>IF(ISBLANK('A1'!B3),"",TEXT('A1'!B3,"t.M.jjjj"))</f>
        <v/>
      </c>
      <c r="C3" s="208"/>
      <c r="D3" s="208"/>
    </row>
    <row r="4" spans="1:5" s="1" customFormat="1" ht="20.149999999999999" customHeight="1" x14ac:dyDescent="0.3">
      <c r="A4" s="183" t="s">
        <v>0</v>
      </c>
      <c r="B4" s="639" t="str">
        <f>IF(ISBLANK('A1'!B4),"",'A1'!B4)</f>
        <v/>
      </c>
      <c r="C4" s="639"/>
      <c r="D4" s="237"/>
    </row>
    <row r="5" spans="1:5" s="1" customFormat="1" ht="20.149999999999999" customHeight="1" x14ac:dyDescent="0.3">
      <c r="A5" s="183" t="s">
        <v>189</v>
      </c>
      <c r="B5" s="275" t="str">
        <f ca="1">RIGHT(CELL("dateiname",A1),LEN(CELL("dateiname",A1))-FIND("]",CELL("dateiname",A1)))</f>
        <v>K1 KH F</v>
      </c>
      <c r="C5"/>
      <c r="D5"/>
    </row>
    <row r="6" spans="1:5" s="1" customFormat="1" ht="20.149999999999999" customHeight="1" x14ac:dyDescent="0.3">
      <c r="B6" s="73"/>
    </row>
    <row r="7" spans="1:5" s="1" customFormat="1" ht="20.149999999999999" customHeight="1" x14ac:dyDescent="0.3">
      <c r="A7" s="662" t="s">
        <v>4386</v>
      </c>
      <c r="B7" s="663"/>
      <c r="C7" s="205"/>
    </row>
    <row r="8" spans="1:5" s="1" customFormat="1" ht="20.149999999999999" customHeight="1" x14ac:dyDescent="0.3">
      <c r="A8" s="117" t="str">
        <f>"Forderung für den Vereinbarungszeitraum " &amp; BJ</f>
        <v>Forderung für den Vereinbarungszeitraum &lt;x&gt;</v>
      </c>
      <c r="B8" s="205"/>
      <c r="C8" s="205"/>
    </row>
    <row r="9" spans="1:5" s="1" customFormat="1" ht="20.149999999999999" customHeight="1" thickBot="1" x14ac:dyDescent="0.35">
      <c r="A9" s="15"/>
      <c r="B9" s="15"/>
      <c r="C9" s="15"/>
    </row>
    <row r="10" spans="1:5" s="1" customFormat="1" ht="20.149999999999999" customHeight="1" thickBot="1" x14ac:dyDescent="0.35">
      <c r="A10" s="80" t="s">
        <v>106</v>
      </c>
      <c r="B10" s="81" t="s">
        <v>14</v>
      </c>
      <c r="C10" s="82" t="s">
        <v>183</v>
      </c>
    </row>
    <row r="11" spans="1:5" ht="18" customHeight="1" thickBot="1" x14ac:dyDescent="0.35">
      <c r="A11" s="93" t="s">
        <v>114</v>
      </c>
      <c r="B11" s="83"/>
      <c r="C11" s="193" t="s">
        <v>108</v>
      </c>
      <c r="D11" s="84"/>
      <c r="E11" s="23"/>
    </row>
    <row r="12" spans="1:5" ht="18" customHeight="1" x14ac:dyDescent="0.3">
      <c r="A12" s="585">
        <v>1</v>
      </c>
      <c r="B12" s="190" t="s">
        <v>16</v>
      </c>
      <c r="C12" s="533"/>
      <c r="D12" s="84"/>
      <c r="E12" s="23"/>
    </row>
    <row r="13" spans="1:5" ht="18" customHeight="1" x14ac:dyDescent="0.3">
      <c r="A13" s="196">
        <v>2</v>
      </c>
      <c r="B13" s="188" t="s">
        <v>109</v>
      </c>
      <c r="C13" s="534"/>
      <c r="D13" s="84"/>
      <c r="E13" s="23"/>
    </row>
    <row r="14" spans="1:5" ht="18" customHeight="1" x14ac:dyDescent="0.3">
      <c r="A14" s="196">
        <v>3</v>
      </c>
      <c r="B14" s="188" t="s">
        <v>19</v>
      </c>
      <c r="C14" s="534"/>
      <c r="D14" s="84"/>
      <c r="E14" s="23"/>
    </row>
    <row r="15" spans="1:5" ht="18" customHeight="1" x14ac:dyDescent="0.3">
      <c r="A15" s="196">
        <v>4</v>
      </c>
      <c r="B15" s="188" t="s">
        <v>113</v>
      </c>
      <c r="C15" s="534"/>
      <c r="D15" s="84"/>
      <c r="E15" s="24"/>
    </row>
    <row r="16" spans="1:5" ht="18" customHeight="1" x14ac:dyDescent="0.3">
      <c r="A16" s="196">
        <v>5</v>
      </c>
      <c r="B16" s="188" t="s">
        <v>111</v>
      </c>
      <c r="C16" s="534"/>
      <c r="D16" s="84"/>
      <c r="E16" s="23"/>
    </row>
    <row r="17" spans="1:5" ht="18" customHeight="1" x14ac:dyDescent="0.3">
      <c r="A17" s="196">
        <v>6</v>
      </c>
      <c r="B17" s="188" t="s">
        <v>110</v>
      </c>
      <c r="C17" s="534"/>
      <c r="D17" s="84"/>
      <c r="E17" s="23"/>
    </row>
    <row r="18" spans="1:5" ht="18" customHeight="1" x14ac:dyDescent="0.3">
      <c r="A18" s="196">
        <v>7</v>
      </c>
      <c r="B18" s="188" t="s">
        <v>112</v>
      </c>
      <c r="C18" s="534"/>
      <c r="D18" s="84"/>
      <c r="E18" s="23"/>
    </row>
    <row r="19" spans="1:5" ht="18" customHeight="1" thickBot="1" x14ac:dyDescent="0.35">
      <c r="A19" s="196">
        <v>8</v>
      </c>
      <c r="B19" s="188" t="s">
        <v>168</v>
      </c>
      <c r="C19" s="534"/>
      <c r="D19" s="84"/>
      <c r="E19" s="23"/>
    </row>
    <row r="20" spans="1:5" ht="18" customHeight="1" thickBot="1" x14ac:dyDescent="0.35">
      <c r="A20" s="197">
        <v>9</v>
      </c>
      <c r="B20" s="110" t="s">
        <v>161</v>
      </c>
      <c r="C20" s="535">
        <f>SUM(C12:C19)</f>
        <v>0</v>
      </c>
      <c r="D20" s="84"/>
      <c r="E20" s="23"/>
    </row>
    <row r="21" spans="1:5" ht="18" customHeight="1" thickBot="1" x14ac:dyDescent="0.35">
      <c r="A21" s="93" t="s">
        <v>25</v>
      </c>
      <c r="B21" s="83"/>
      <c r="C21" s="536"/>
      <c r="D21" s="84"/>
      <c r="E21" s="23"/>
    </row>
    <row r="22" spans="1:5" ht="18" customHeight="1" x14ac:dyDescent="0.3">
      <c r="A22" s="606">
        <v>10</v>
      </c>
      <c r="B22" s="190" t="s">
        <v>27</v>
      </c>
      <c r="C22" s="533"/>
      <c r="D22" s="84"/>
      <c r="E22" s="23"/>
    </row>
    <row r="23" spans="1:5" ht="18" customHeight="1" x14ac:dyDescent="0.3">
      <c r="A23" s="607">
        <v>11</v>
      </c>
      <c r="B23" s="188" t="s">
        <v>29</v>
      </c>
      <c r="C23" s="534"/>
      <c r="D23" s="84"/>
      <c r="E23" s="23"/>
    </row>
    <row r="24" spans="1:5" ht="18" customHeight="1" x14ac:dyDescent="0.3">
      <c r="A24" s="607">
        <v>12</v>
      </c>
      <c r="B24" s="188" t="s">
        <v>31</v>
      </c>
      <c r="C24" s="534"/>
      <c r="D24" s="84"/>
      <c r="E24" s="23"/>
    </row>
    <row r="25" spans="1:5" ht="18" customHeight="1" x14ac:dyDescent="0.3">
      <c r="A25" s="607">
        <v>13</v>
      </c>
      <c r="B25" s="188" t="s">
        <v>33</v>
      </c>
      <c r="C25" s="534"/>
      <c r="D25" s="84"/>
      <c r="E25" s="23"/>
    </row>
    <row r="26" spans="1:5" ht="18" customHeight="1" x14ac:dyDescent="0.3">
      <c r="A26" s="607">
        <v>14</v>
      </c>
      <c r="B26" s="188" t="s">
        <v>35</v>
      </c>
      <c r="C26" s="534"/>
      <c r="D26" s="84"/>
      <c r="E26" s="24"/>
    </row>
    <row r="27" spans="1:5" ht="18" customHeight="1" x14ac:dyDescent="0.3">
      <c r="A27" s="607">
        <v>15</v>
      </c>
      <c r="B27" s="188" t="s">
        <v>37</v>
      </c>
      <c r="C27" s="534"/>
      <c r="D27" s="84"/>
      <c r="E27" s="23"/>
    </row>
    <row r="28" spans="1:5" ht="18" customHeight="1" x14ac:dyDescent="0.3">
      <c r="A28" s="607">
        <v>16</v>
      </c>
      <c r="B28" s="188" t="s">
        <v>39</v>
      </c>
      <c r="C28" s="534"/>
      <c r="D28" s="84"/>
      <c r="E28" s="23"/>
    </row>
    <row r="29" spans="1:5" ht="18" customHeight="1" x14ac:dyDescent="0.3">
      <c r="A29" s="607">
        <v>17</v>
      </c>
      <c r="B29" s="188" t="s">
        <v>41</v>
      </c>
      <c r="C29" s="534"/>
      <c r="D29" s="84"/>
      <c r="E29" s="23"/>
    </row>
    <row r="30" spans="1:5" ht="18" customHeight="1" x14ac:dyDescent="0.3">
      <c r="A30" s="607">
        <v>18</v>
      </c>
      <c r="B30" s="188" t="s">
        <v>43</v>
      </c>
      <c r="C30" s="534"/>
      <c r="D30" s="84"/>
      <c r="E30" s="23"/>
    </row>
    <row r="31" spans="1:5" ht="18" customHeight="1" x14ac:dyDescent="0.3">
      <c r="A31" s="607">
        <v>19</v>
      </c>
      <c r="B31" s="188" t="s">
        <v>45</v>
      </c>
      <c r="C31" s="534"/>
      <c r="D31" s="84"/>
      <c r="E31" s="23"/>
    </row>
    <row r="32" spans="1:5" ht="18" customHeight="1" x14ac:dyDescent="0.3">
      <c r="A32" s="607">
        <v>20</v>
      </c>
      <c r="B32" s="188" t="s">
        <v>130</v>
      </c>
      <c r="C32" s="534"/>
      <c r="D32" s="84"/>
      <c r="E32" s="23"/>
    </row>
    <row r="33" spans="1:5" ht="18" customHeight="1" thickBot="1" x14ac:dyDescent="0.35">
      <c r="A33" s="608">
        <v>21</v>
      </c>
      <c r="B33" s="191" t="s">
        <v>157</v>
      </c>
      <c r="C33" s="537"/>
      <c r="D33" s="85"/>
      <c r="E33" s="23"/>
    </row>
    <row r="34" spans="1:5" ht="8.15" customHeight="1" thickBot="1" x14ac:dyDescent="0.35">
      <c r="A34" s="93"/>
      <c r="B34" s="83"/>
      <c r="C34" s="536"/>
      <c r="D34" s="84"/>
      <c r="E34" s="23"/>
    </row>
    <row r="35" spans="1:5" ht="18" customHeight="1" thickBot="1" x14ac:dyDescent="0.35">
      <c r="A35" s="609">
        <v>22</v>
      </c>
      <c r="B35" s="192" t="s">
        <v>49</v>
      </c>
      <c r="C35" s="538">
        <f>C20+SUM(C22:C33)</f>
        <v>0</v>
      </c>
      <c r="D35" s="84"/>
      <c r="E35" s="23"/>
    </row>
    <row r="36" spans="1:5" ht="18" customHeight="1" thickBot="1" x14ac:dyDescent="0.35">
      <c r="A36" s="93" t="s">
        <v>188</v>
      </c>
      <c r="B36" s="83"/>
      <c r="C36" s="536"/>
      <c r="D36" s="84"/>
      <c r="E36" s="23"/>
    </row>
    <row r="37" spans="1:5" ht="18" customHeight="1" x14ac:dyDescent="0.3">
      <c r="A37" s="606">
        <v>23</v>
      </c>
      <c r="B37" s="186" t="s">
        <v>180</v>
      </c>
      <c r="C37" s="533"/>
      <c r="D37" s="84"/>
      <c r="E37" s="23"/>
    </row>
    <row r="38" spans="1:5" ht="18" customHeight="1" x14ac:dyDescent="0.3">
      <c r="A38" s="607">
        <v>24</v>
      </c>
      <c r="B38" s="187" t="s">
        <v>51</v>
      </c>
      <c r="C38" s="534"/>
      <c r="D38" s="84"/>
      <c r="E38" s="23"/>
    </row>
    <row r="39" spans="1:5" ht="18" customHeight="1" x14ac:dyDescent="0.3">
      <c r="A39" s="607">
        <v>25</v>
      </c>
      <c r="B39" s="187" t="s">
        <v>52</v>
      </c>
      <c r="C39" s="534"/>
      <c r="D39" s="86"/>
      <c r="E39" s="20"/>
    </row>
    <row r="40" spans="1:5" ht="18" customHeight="1" x14ac:dyDescent="0.3">
      <c r="A40" s="607">
        <v>26</v>
      </c>
      <c r="B40" s="188" t="s">
        <v>155</v>
      </c>
      <c r="C40" s="534"/>
      <c r="D40" s="86"/>
      <c r="E40" s="20"/>
    </row>
    <row r="41" spans="1:5" ht="18" customHeight="1" x14ac:dyDescent="0.3">
      <c r="A41" s="607">
        <v>27</v>
      </c>
      <c r="B41" s="188" t="s">
        <v>156</v>
      </c>
      <c r="C41" s="534"/>
      <c r="D41" s="86"/>
      <c r="E41" s="20"/>
    </row>
    <row r="42" spans="1:5" ht="18" customHeight="1" x14ac:dyDescent="0.3">
      <c r="A42" s="607">
        <v>28</v>
      </c>
      <c r="B42" s="187" t="s">
        <v>160</v>
      </c>
      <c r="C42" s="534"/>
      <c r="D42" s="86"/>
      <c r="E42" s="20"/>
    </row>
    <row r="43" spans="1:5" ht="18" customHeight="1" x14ac:dyDescent="0.3">
      <c r="A43" s="607">
        <v>29</v>
      </c>
      <c r="B43" s="187" t="s">
        <v>53</v>
      </c>
      <c r="C43" s="534"/>
      <c r="D43" s="86"/>
      <c r="E43" s="20"/>
    </row>
    <row r="44" spans="1:5" ht="18" customHeight="1" x14ac:dyDescent="0.3">
      <c r="A44" s="607">
        <v>30</v>
      </c>
      <c r="B44" s="187" t="s">
        <v>54</v>
      </c>
      <c r="C44" s="534"/>
      <c r="D44" s="86"/>
      <c r="E44" s="20"/>
    </row>
    <row r="45" spans="1:5" ht="18" customHeight="1" x14ac:dyDescent="0.3">
      <c r="A45" s="607">
        <v>31</v>
      </c>
      <c r="B45" s="187" t="s">
        <v>55</v>
      </c>
      <c r="C45" s="534"/>
      <c r="D45" s="86"/>
      <c r="E45" s="20"/>
    </row>
    <row r="46" spans="1:5" ht="18" customHeight="1" thickBot="1" x14ac:dyDescent="0.35">
      <c r="A46" s="608">
        <v>32</v>
      </c>
      <c r="B46" s="189" t="s">
        <v>158</v>
      </c>
      <c r="C46" s="534"/>
      <c r="D46" s="86"/>
      <c r="E46" s="20"/>
    </row>
    <row r="47" spans="1:5" ht="18" customHeight="1" thickBot="1" x14ac:dyDescent="0.35">
      <c r="A47" s="610">
        <v>33</v>
      </c>
      <c r="B47" s="96" t="s">
        <v>159</v>
      </c>
      <c r="C47" s="535">
        <f>SUM(C37:C46)</f>
        <v>0</v>
      </c>
      <c r="D47" s="86"/>
      <c r="E47" s="20"/>
    </row>
    <row r="48" spans="1:5" ht="8.15" customHeight="1" thickBot="1" x14ac:dyDescent="0.35">
      <c r="A48" s="93"/>
      <c r="B48" s="83"/>
      <c r="C48" s="536"/>
      <c r="D48" s="84"/>
      <c r="E48" s="23"/>
    </row>
    <row r="49" spans="1:6" ht="18" customHeight="1" thickBot="1" x14ac:dyDescent="0.35">
      <c r="A49" s="609">
        <v>34</v>
      </c>
      <c r="B49" s="89" t="s">
        <v>107</v>
      </c>
      <c r="C49" s="535">
        <f>C47+C35</f>
        <v>0</v>
      </c>
      <c r="D49" s="86"/>
      <c r="E49" s="20"/>
    </row>
    <row r="50" spans="1:6" ht="14" x14ac:dyDescent="0.3">
      <c r="A50" s="87"/>
      <c r="B50" s="87"/>
      <c r="C50" s="86"/>
      <c r="D50" s="86"/>
      <c r="E50" s="20"/>
    </row>
    <row r="51" spans="1:6" ht="16.5" x14ac:dyDescent="0.3">
      <c r="A51" s="25"/>
      <c r="B51" s="88"/>
      <c r="C51" s="86"/>
      <c r="D51" s="86"/>
      <c r="E51" s="22"/>
      <c r="F51" s="20"/>
    </row>
    <row r="52" spans="1:6" ht="16.5" x14ac:dyDescent="0.3">
      <c r="A52" s="146"/>
      <c r="B52" s="147"/>
      <c r="C52" s="86"/>
      <c r="D52" s="86"/>
      <c r="E52" s="22"/>
      <c r="F52" s="20"/>
    </row>
    <row r="53" spans="1:6" ht="16.5" x14ac:dyDescent="0.3">
      <c r="A53" s="146"/>
      <c r="B53" s="147"/>
      <c r="C53" s="86"/>
      <c r="D53" s="86"/>
      <c r="E53" s="22"/>
      <c r="F53" s="20"/>
    </row>
    <row r="54" spans="1:6" ht="16.5" x14ac:dyDescent="0.25">
      <c r="A54" s="146"/>
      <c r="B54" s="105"/>
      <c r="C54" s="22"/>
      <c r="D54" s="22"/>
      <c r="E54" s="22"/>
      <c r="F54" s="20"/>
    </row>
  </sheetData>
  <sheetProtection sheet="1" objects="1" scenarios="1"/>
  <mergeCells count="2">
    <mergeCell ref="A7:B7"/>
    <mergeCell ref="B4:C4"/>
  </mergeCells>
  <pageMargins left="0.39370078740157483" right="0.39370078740157483" top="0.78740157480314965" bottom="0.78740157480314965" header="0.31496062992125984" footer="0.31496062992125984"/>
  <pageSetup paperSize="9" scale="74" fitToHeight="0" orientation="portrait" r:id="rId1"/>
  <headerFooter>
    <oddFooter>&amp;L&amp;A&amp;R&amp;P von &amp;N&amp;CAEB-Psych 2020 - Deutsche Krankenhausgesellschaft e. V.</oddFooter>
  </headerFooter>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9">
    <tabColor theme="8" tint="0.59996337778862885"/>
    <pageSetUpPr fitToPage="1"/>
  </sheetPr>
  <dimension ref="A1:F54"/>
  <sheetViews>
    <sheetView zoomScaleNormal="100" workbookViewId="0">
      <selection activeCell="C12" sqref="C12"/>
    </sheetView>
  </sheetViews>
  <sheetFormatPr baseColWidth="10" defaultColWidth="11" defaultRowHeight="12.5" x14ac:dyDescent="0.25"/>
  <cols>
    <col min="1" max="1" width="22.6640625" style="21" customWidth="1"/>
    <col min="2" max="2" width="74.58203125" style="21" customWidth="1"/>
    <col min="3" max="3" width="21.5" style="21" customWidth="1"/>
    <col min="4" max="4" width="11.5" style="21" customWidth="1"/>
    <col min="5" max="16384" width="11" style="21"/>
  </cols>
  <sheetData>
    <row r="1" spans="1:5" s="1" customFormat="1" ht="9.9" customHeight="1" x14ac:dyDescent="0.3">
      <c r="A1" s="1" t="s">
        <v>190</v>
      </c>
    </row>
    <row r="2" spans="1:5" s="1" customFormat="1" ht="20.149999999999999" customHeight="1" x14ac:dyDescent="0.3">
      <c r="A2" s="183" t="s">
        <v>105</v>
      </c>
      <c r="B2" s="275" t="str">
        <f>IF(ISBLANK('A1'!B2),"",'A1'!B2)</f>
        <v/>
      </c>
      <c r="C2" s="208"/>
      <c r="D2" s="208"/>
    </row>
    <row r="3" spans="1:5" s="1" customFormat="1" ht="20.149999999999999" customHeight="1" x14ac:dyDescent="0.3">
      <c r="A3" s="183" t="s">
        <v>13</v>
      </c>
      <c r="B3" s="275" t="str">
        <f>IF(ISBLANK('A1'!B3),"",TEXT('A1'!B3,"t.M.jjjj"))</f>
        <v/>
      </c>
      <c r="C3" s="208"/>
      <c r="D3" s="208"/>
    </row>
    <row r="4" spans="1:5" s="1" customFormat="1" ht="20.149999999999999" customHeight="1" x14ac:dyDescent="0.3">
      <c r="A4" s="183" t="s">
        <v>0</v>
      </c>
      <c r="B4" s="639" t="str">
        <f>IF(ISBLANK('A1'!B4),"",'A1'!B4)</f>
        <v/>
      </c>
      <c r="C4" s="639"/>
      <c r="D4" s="237"/>
    </row>
    <row r="5" spans="1:5" s="1" customFormat="1" ht="20.149999999999999" customHeight="1" x14ac:dyDescent="0.3">
      <c r="A5" s="183" t="s">
        <v>189</v>
      </c>
      <c r="B5" s="275" t="str">
        <f ca="1">RIGHT(CELL("dateiname",A1),LEN(CELL("dateiname",A1))-FIND("]",CELL("dateiname",A1)))</f>
        <v>K1 KH V</v>
      </c>
      <c r="C5"/>
      <c r="D5"/>
    </row>
    <row r="6" spans="1:5" s="1" customFormat="1" ht="20.149999999999999" customHeight="1" x14ac:dyDescent="0.3">
      <c r="B6" s="73"/>
    </row>
    <row r="7" spans="1:5" s="1" customFormat="1" ht="20.149999999999999" customHeight="1" x14ac:dyDescent="0.3">
      <c r="A7" s="662" t="s">
        <v>4386</v>
      </c>
      <c r="B7" s="663"/>
      <c r="C7" s="205"/>
    </row>
    <row r="8" spans="1:5" s="1" customFormat="1" ht="20.149999999999999" customHeight="1" x14ac:dyDescent="0.3">
      <c r="A8" s="117" t="str">
        <f>"Vereinbarung für den Vereinbarungszeitraum " &amp; BJ</f>
        <v>Vereinbarung für den Vereinbarungszeitraum &lt;x&gt;</v>
      </c>
      <c r="B8" s="205"/>
      <c r="C8" s="205"/>
    </row>
    <row r="9" spans="1:5" s="1" customFormat="1" ht="20.149999999999999" customHeight="1" thickBot="1" x14ac:dyDescent="0.35">
      <c r="A9" s="15"/>
      <c r="B9" s="15"/>
      <c r="C9" s="15"/>
    </row>
    <row r="10" spans="1:5" s="1" customFormat="1" ht="20.149999999999999" customHeight="1" thickBot="1" x14ac:dyDescent="0.35">
      <c r="A10" s="80" t="s">
        <v>106</v>
      </c>
      <c r="B10" s="81" t="s">
        <v>14</v>
      </c>
      <c r="C10" s="82" t="s">
        <v>184</v>
      </c>
    </row>
    <row r="11" spans="1:5" ht="18" customHeight="1" thickBot="1" x14ac:dyDescent="0.35">
      <c r="A11" s="93" t="s">
        <v>114</v>
      </c>
      <c r="B11" s="83"/>
      <c r="C11" s="193" t="s">
        <v>108</v>
      </c>
      <c r="D11" s="84"/>
      <c r="E11" s="23"/>
    </row>
    <row r="12" spans="1:5" ht="18" customHeight="1" x14ac:dyDescent="0.3">
      <c r="A12" s="585">
        <v>1</v>
      </c>
      <c r="B12" s="190" t="s">
        <v>16</v>
      </c>
      <c r="C12" s="533"/>
      <c r="D12" s="84"/>
      <c r="E12" s="23"/>
    </row>
    <row r="13" spans="1:5" ht="18" customHeight="1" x14ac:dyDescent="0.3">
      <c r="A13" s="196">
        <v>2</v>
      </c>
      <c r="B13" s="188" t="s">
        <v>109</v>
      </c>
      <c r="C13" s="534"/>
      <c r="D13" s="84"/>
      <c r="E13" s="23"/>
    </row>
    <row r="14" spans="1:5" ht="18" customHeight="1" x14ac:dyDescent="0.3">
      <c r="A14" s="196">
        <v>3</v>
      </c>
      <c r="B14" s="188" t="s">
        <v>19</v>
      </c>
      <c r="C14" s="534"/>
      <c r="D14" s="84"/>
      <c r="E14" s="23"/>
    </row>
    <row r="15" spans="1:5" ht="18" customHeight="1" x14ac:dyDescent="0.3">
      <c r="A15" s="196">
        <v>4</v>
      </c>
      <c r="B15" s="188" t="s">
        <v>113</v>
      </c>
      <c r="C15" s="534"/>
      <c r="D15" s="84"/>
      <c r="E15" s="24"/>
    </row>
    <row r="16" spans="1:5" ht="18" customHeight="1" x14ac:dyDescent="0.3">
      <c r="A16" s="196">
        <v>5</v>
      </c>
      <c r="B16" s="188" t="s">
        <v>111</v>
      </c>
      <c r="C16" s="534"/>
      <c r="D16" s="84"/>
      <c r="E16" s="23"/>
    </row>
    <row r="17" spans="1:5" ht="18" customHeight="1" x14ac:dyDescent="0.3">
      <c r="A17" s="196">
        <v>6</v>
      </c>
      <c r="B17" s="188" t="s">
        <v>110</v>
      </c>
      <c r="C17" s="534"/>
      <c r="D17" s="84"/>
      <c r="E17" s="23"/>
    </row>
    <row r="18" spans="1:5" ht="18" customHeight="1" x14ac:dyDescent="0.3">
      <c r="A18" s="196">
        <v>7</v>
      </c>
      <c r="B18" s="188" t="s">
        <v>112</v>
      </c>
      <c r="C18" s="534"/>
      <c r="D18" s="84"/>
      <c r="E18" s="23"/>
    </row>
    <row r="19" spans="1:5" ht="18" customHeight="1" thickBot="1" x14ac:dyDescent="0.35">
      <c r="A19" s="196">
        <v>8</v>
      </c>
      <c r="B19" s="188" t="s">
        <v>168</v>
      </c>
      <c r="C19" s="534"/>
      <c r="D19" s="84"/>
      <c r="E19" s="23"/>
    </row>
    <row r="20" spans="1:5" ht="18" customHeight="1" thickBot="1" x14ac:dyDescent="0.35">
      <c r="A20" s="197">
        <v>9</v>
      </c>
      <c r="B20" s="110" t="s">
        <v>161</v>
      </c>
      <c r="C20" s="535">
        <f>SUM(C12:C19)</f>
        <v>0</v>
      </c>
      <c r="D20" s="84"/>
      <c r="E20" s="23"/>
    </row>
    <row r="21" spans="1:5" ht="18" customHeight="1" thickBot="1" x14ac:dyDescent="0.35">
      <c r="A21" s="93" t="s">
        <v>25</v>
      </c>
      <c r="B21" s="83"/>
      <c r="C21" s="536"/>
      <c r="D21" s="84"/>
      <c r="E21" s="23"/>
    </row>
    <row r="22" spans="1:5" ht="18" customHeight="1" x14ac:dyDescent="0.3">
      <c r="A22" s="606">
        <v>10</v>
      </c>
      <c r="B22" s="190" t="s">
        <v>27</v>
      </c>
      <c r="C22" s="533"/>
      <c r="D22" s="84"/>
      <c r="E22" s="23"/>
    </row>
    <row r="23" spans="1:5" ht="18" customHeight="1" x14ac:dyDescent="0.3">
      <c r="A23" s="607">
        <v>11</v>
      </c>
      <c r="B23" s="188" t="s">
        <v>29</v>
      </c>
      <c r="C23" s="534"/>
      <c r="D23" s="84"/>
      <c r="E23" s="23"/>
    </row>
    <row r="24" spans="1:5" ht="18" customHeight="1" x14ac:dyDescent="0.3">
      <c r="A24" s="607">
        <v>12</v>
      </c>
      <c r="B24" s="188" t="s">
        <v>31</v>
      </c>
      <c r="C24" s="534"/>
      <c r="D24" s="84"/>
      <c r="E24" s="23"/>
    </row>
    <row r="25" spans="1:5" ht="18" customHeight="1" x14ac:dyDescent="0.3">
      <c r="A25" s="607">
        <v>13</v>
      </c>
      <c r="B25" s="188" t="s">
        <v>33</v>
      </c>
      <c r="C25" s="534"/>
      <c r="D25" s="84"/>
      <c r="E25" s="23"/>
    </row>
    <row r="26" spans="1:5" ht="18" customHeight="1" x14ac:dyDescent="0.3">
      <c r="A26" s="607">
        <v>14</v>
      </c>
      <c r="B26" s="188" t="s">
        <v>35</v>
      </c>
      <c r="C26" s="534"/>
      <c r="D26" s="84"/>
      <c r="E26" s="24"/>
    </row>
    <row r="27" spans="1:5" ht="18" customHeight="1" x14ac:dyDescent="0.3">
      <c r="A27" s="607">
        <v>15</v>
      </c>
      <c r="B27" s="188" t="s">
        <v>37</v>
      </c>
      <c r="C27" s="534"/>
      <c r="D27" s="84"/>
      <c r="E27" s="23"/>
    </row>
    <row r="28" spans="1:5" ht="18" customHeight="1" x14ac:dyDescent="0.3">
      <c r="A28" s="607">
        <v>16</v>
      </c>
      <c r="B28" s="188" t="s">
        <v>39</v>
      </c>
      <c r="C28" s="534"/>
      <c r="D28" s="84"/>
      <c r="E28" s="23"/>
    </row>
    <row r="29" spans="1:5" ht="18" customHeight="1" x14ac:dyDescent="0.3">
      <c r="A29" s="607">
        <v>17</v>
      </c>
      <c r="B29" s="188" t="s">
        <v>41</v>
      </c>
      <c r="C29" s="534"/>
      <c r="D29" s="84"/>
      <c r="E29" s="23"/>
    </row>
    <row r="30" spans="1:5" ht="18" customHeight="1" x14ac:dyDescent="0.3">
      <c r="A30" s="607">
        <v>18</v>
      </c>
      <c r="B30" s="188" t="s">
        <v>43</v>
      </c>
      <c r="C30" s="534"/>
      <c r="D30" s="84"/>
      <c r="E30" s="23"/>
    </row>
    <row r="31" spans="1:5" ht="18" customHeight="1" x14ac:dyDescent="0.3">
      <c r="A31" s="607">
        <v>19</v>
      </c>
      <c r="B31" s="188" t="s">
        <v>45</v>
      </c>
      <c r="C31" s="534"/>
      <c r="D31" s="84"/>
      <c r="E31" s="23"/>
    </row>
    <row r="32" spans="1:5" ht="18" customHeight="1" x14ac:dyDescent="0.3">
      <c r="A32" s="607">
        <v>20</v>
      </c>
      <c r="B32" s="188" t="s">
        <v>130</v>
      </c>
      <c r="C32" s="534"/>
      <c r="D32" s="84"/>
      <c r="E32" s="23"/>
    </row>
    <row r="33" spans="1:5" ht="18" customHeight="1" thickBot="1" x14ac:dyDescent="0.35">
      <c r="A33" s="608">
        <v>21</v>
      </c>
      <c r="B33" s="191" t="s">
        <v>157</v>
      </c>
      <c r="C33" s="537"/>
      <c r="D33" s="85"/>
      <c r="E33" s="23"/>
    </row>
    <row r="34" spans="1:5" ht="8.15" customHeight="1" thickBot="1" x14ac:dyDescent="0.35">
      <c r="A34" s="93"/>
      <c r="B34" s="83"/>
      <c r="C34" s="536"/>
      <c r="D34" s="84"/>
      <c r="E34" s="23"/>
    </row>
    <row r="35" spans="1:5" ht="18" customHeight="1" thickBot="1" x14ac:dyDescent="0.35">
      <c r="A35" s="609">
        <v>22</v>
      </c>
      <c r="B35" s="192" t="s">
        <v>49</v>
      </c>
      <c r="C35" s="538">
        <f>C20+SUM(C22:C33)</f>
        <v>0</v>
      </c>
      <c r="D35" s="84"/>
      <c r="E35" s="23"/>
    </row>
    <row r="36" spans="1:5" ht="18" customHeight="1" thickBot="1" x14ac:dyDescent="0.35">
      <c r="A36" s="93" t="s">
        <v>188</v>
      </c>
      <c r="B36" s="83"/>
      <c r="C36" s="536"/>
      <c r="D36" s="84"/>
      <c r="E36" s="23"/>
    </row>
    <row r="37" spans="1:5" ht="18" customHeight="1" x14ac:dyDescent="0.3">
      <c r="A37" s="606">
        <v>23</v>
      </c>
      <c r="B37" s="186" t="s">
        <v>180</v>
      </c>
      <c r="C37" s="533"/>
      <c r="D37" s="84"/>
      <c r="E37" s="23"/>
    </row>
    <row r="38" spans="1:5" ht="18" customHeight="1" x14ac:dyDescent="0.3">
      <c r="A38" s="607">
        <v>24</v>
      </c>
      <c r="B38" s="187" t="s">
        <v>51</v>
      </c>
      <c r="C38" s="534"/>
      <c r="D38" s="84"/>
      <c r="E38" s="23"/>
    </row>
    <row r="39" spans="1:5" ht="18" customHeight="1" x14ac:dyDescent="0.3">
      <c r="A39" s="607">
        <v>25</v>
      </c>
      <c r="B39" s="187" t="s">
        <v>52</v>
      </c>
      <c r="C39" s="534"/>
      <c r="D39" s="86"/>
      <c r="E39" s="20"/>
    </row>
    <row r="40" spans="1:5" ht="18" customHeight="1" x14ac:dyDescent="0.3">
      <c r="A40" s="607">
        <v>26</v>
      </c>
      <c r="B40" s="188" t="s">
        <v>155</v>
      </c>
      <c r="C40" s="534"/>
      <c r="D40" s="86"/>
      <c r="E40" s="20"/>
    </row>
    <row r="41" spans="1:5" ht="18" customHeight="1" x14ac:dyDescent="0.3">
      <c r="A41" s="607">
        <v>27</v>
      </c>
      <c r="B41" s="188" t="s">
        <v>156</v>
      </c>
      <c r="C41" s="534"/>
      <c r="D41" s="86"/>
      <c r="E41" s="20"/>
    </row>
    <row r="42" spans="1:5" ht="18" customHeight="1" x14ac:dyDescent="0.3">
      <c r="A42" s="607">
        <v>28</v>
      </c>
      <c r="B42" s="187" t="s">
        <v>160</v>
      </c>
      <c r="C42" s="534"/>
      <c r="D42" s="86"/>
      <c r="E42" s="20"/>
    </row>
    <row r="43" spans="1:5" ht="18" customHeight="1" x14ac:dyDescent="0.3">
      <c r="A43" s="607">
        <v>29</v>
      </c>
      <c r="B43" s="187" t="s">
        <v>53</v>
      </c>
      <c r="C43" s="534"/>
      <c r="D43" s="86"/>
      <c r="E43" s="20"/>
    </row>
    <row r="44" spans="1:5" ht="18" customHeight="1" x14ac:dyDescent="0.3">
      <c r="A44" s="607">
        <v>30</v>
      </c>
      <c r="B44" s="187" t="s">
        <v>54</v>
      </c>
      <c r="C44" s="534"/>
      <c r="D44" s="86"/>
      <c r="E44" s="20"/>
    </row>
    <row r="45" spans="1:5" ht="18" customHeight="1" x14ac:dyDescent="0.3">
      <c r="A45" s="607">
        <v>31</v>
      </c>
      <c r="B45" s="187" t="s">
        <v>55</v>
      </c>
      <c r="C45" s="534"/>
      <c r="D45" s="86"/>
      <c r="E45" s="20"/>
    </row>
    <row r="46" spans="1:5" ht="18" customHeight="1" thickBot="1" x14ac:dyDescent="0.35">
      <c r="A46" s="608">
        <v>32</v>
      </c>
      <c r="B46" s="189" t="s">
        <v>158</v>
      </c>
      <c r="C46" s="534"/>
      <c r="D46" s="86"/>
      <c r="E46" s="20"/>
    </row>
    <row r="47" spans="1:5" ht="18" customHeight="1" thickBot="1" x14ac:dyDescent="0.35">
      <c r="A47" s="610">
        <v>33</v>
      </c>
      <c r="B47" s="96" t="s">
        <v>159</v>
      </c>
      <c r="C47" s="535">
        <f>SUM(C37:C46)</f>
        <v>0</v>
      </c>
      <c r="D47" s="86"/>
      <c r="E47" s="20"/>
    </row>
    <row r="48" spans="1:5" ht="8.15" customHeight="1" thickBot="1" x14ac:dyDescent="0.35">
      <c r="A48" s="93"/>
      <c r="B48" s="83"/>
      <c r="C48" s="536"/>
      <c r="D48" s="84"/>
      <c r="E48" s="23"/>
    </row>
    <row r="49" spans="1:6" ht="18" customHeight="1" thickBot="1" x14ac:dyDescent="0.35">
      <c r="A49" s="609">
        <v>34</v>
      </c>
      <c r="B49" s="89" t="s">
        <v>107</v>
      </c>
      <c r="C49" s="535">
        <f>C47+C35</f>
        <v>0</v>
      </c>
      <c r="D49" s="86"/>
      <c r="E49" s="20"/>
    </row>
    <row r="50" spans="1:6" ht="14" x14ac:dyDescent="0.3">
      <c r="A50" s="87"/>
      <c r="B50" s="87"/>
      <c r="C50" s="86"/>
      <c r="D50" s="86"/>
      <c r="E50" s="20"/>
    </row>
    <row r="51" spans="1:6" ht="16.5" x14ac:dyDescent="0.3">
      <c r="A51" s="25"/>
      <c r="B51" s="88"/>
      <c r="C51" s="86"/>
      <c r="D51" s="86"/>
      <c r="E51" s="22"/>
      <c r="F51" s="20"/>
    </row>
    <row r="52" spans="1:6" ht="16.5" x14ac:dyDescent="0.3">
      <c r="A52" s="146"/>
      <c r="B52" s="147"/>
      <c r="C52" s="86"/>
      <c r="D52" s="86"/>
      <c r="E52" s="22"/>
      <c r="F52" s="20"/>
    </row>
    <row r="53" spans="1:6" ht="16.5" x14ac:dyDescent="0.3">
      <c r="A53" s="146"/>
      <c r="B53" s="147"/>
      <c r="C53" s="86"/>
      <c r="D53" s="86"/>
      <c r="E53" s="22"/>
      <c r="F53" s="20"/>
    </row>
    <row r="54" spans="1:6" ht="16.5" x14ac:dyDescent="0.25">
      <c r="A54" s="146"/>
      <c r="B54" s="105"/>
      <c r="C54" s="22"/>
      <c r="D54" s="22"/>
      <c r="E54" s="22"/>
      <c r="F54" s="20"/>
    </row>
  </sheetData>
  <sheetProtection sheet="1" objects="1" scenarios="1"/>
  <mergeCells count="2">
    <mergeCell ref="A7:B7"/>
    <mergeCell ref="B4:C4"/>
  </mergeCells>
  <pageMargins left="0.39370078740157483" right="0.39370078740157483" top="0.78740157480314965" bottom="0.78740157480314965" header="0.31496062992125984" footer="0.31496062992125984"/>
  <pageSetup paperSize="9" scale="73" fitToHeight="0" orientation="portrait" r:id="rId1"/>
  <headerFooter>
    <oddFooter>&amp;L&amp;A&amp;R&amp;P von &amp;N&amp;CAEB-Psych 2020 - Deutsche Krankenhausgesellschaft e. V.</oddFooter>
  </headerFooter>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2">
    <tabColor theme="7" tint="0.59996337778862885"/>
    <pageSetUpPr fitToPage="1"/>
  </sheetPr>
  <dimension ref="A1:H54"/>
  <sheetViews>
    <sheetView topLeftCell="A9" zoomScaleNormal="100" workbookViewId="0">
      <selection activeCell="A16" sqref="A16"/>
    </sheetView>
  </sheetViews>
  <sheetFormatPr baseColWidth="10" defaultColWidth="11" defaultRowHeight="12.5" x14ac:dyDescent="0.25"/>
  <cols>
    <col min="1" max="1" width="22.6640625" style="21" customWidth="1"/>
    <col min="2" max="2" width="65.5" style="21" customWidth="1"/>
    <col min="3" max="6" width="22.6640625" style="21" customWidth="1"/>
    <col min="7" max="16384" width="11" style="21"/>
  </cols>
  <sheetData>
    <row r="1" spans="1:7" s="1" customFormat="1" ht="9.9" customHeight="1" x14ac:dyDescent="0.3">
      <c r="A1" s="1" t="s">
        <v>190</v>
      </c>
    </row>
    <row r="2" spans="1:7" s="1" customFormat="1" ht="20.149999999999999" customHeight="1" x14ac:dyDescent="0.3">
      <c r="A2" s="183" t="s">
        <v>105</v>
      </c>
      <c r="B2" s="275" t="str">
        <f>IF(ISBLANK('A1'!B2),"",'A1'!B2)</f>
        <v/>
      </c>
      <c r="C2" s="208"/>
      <c r="D2" s="208"/>
      <c r="E2" s="208"/>
      <c r="F2" s="208"/>
    </row>
    <row r="3" spans="1:7" s="1" customFormat="1" ht="20.149999999999999" customHeight="1" x14ac:dyDescent="0.3">
      <c r="A3" s="183" t="s">
        <v>13</v>
      </c>
      <c r="B3" s="275" t="str">
        <f>IF(ISBLANK('A1'!B3),"",TEXT('A1'!B3,"t.M.jjjj"))</f>
        <v/>
      </c>
      <c r="C3" s="208"/>
      <c r="D3" s="208"/>
      <c r="E3" s="208"/>
      <c r="F3" s="208"/>
    </row>
    <row r="4" spans="1:7" s="1" customFormat="1" ht="20.149999999999999" customHeight="1" x14ac:dyDescent="0.3">
      <c r="A4" s="183" t="s">
        <v>0</v>
      </c>
      <c r="B4" s="639" t="str">
        <f>IF(ISBLANK('A1'!B4),"",'A1'!B4)</f>
        <v/>
      </c>
      <c r="C4" s="639"/>
      <c r="D4" s="237"/>
      <c r="E4" s="237"/>
      <c r="F4" s="237"/>
    </row>
    <row r="5" spans="1:7" s="1" customFormat="1" ht="20.149999999999999" customHeight="1" x14ac:dyDescent="0.3">
      <c r="A5" s="183" t="s">
        <v>189</v>
      </c>
      <c r="B5" s="275" t="str">
        <f ca="1">RIGHT(CELL("dateiname",A1),LEN(CELL("dateiname",A1))-FIND("]",CELL("dateiname",A1)))</f>
        <v>K1 KH</v>
      </c>
      <c r="C5"/>
      <c r="D5"/>
      <c r="E5"/>
      <c r="F5"/>
    </row>
    <row r="6" spans="1:7" s="1" customFormat="1" ht="20.149999999999999" customHeight="1" x14ac:dyDescent="0.3">
      <c r="B6" s="73"/>
    </row>
    <row r="7" spans="1:7" s="1" customFormat="1" ht="20.149999999999999" customHeight="1" x14ac:dyDescent="0.3">
      <c r="A7" s="662" t="s">
        <v>4386</v>
      </c>
      <c r="B7" s="663"/>
      <c r="C7" s="663"/>
      <c r="D7" s="181"/>
      <c r="E7" s="181"/>
    </row>
    <row r="8" spans="1:7" s="1" customFormat="1" ht="20.149999999999999" customHeight="1" x14ac:dyDescent="0.3">
      <c r="A8" s="204" t="s">
        <v>4383</v>
      </c>
      <c r="B8" s="205"/>
      <c r="C8" s="205"/>
      <c r="D8" s="205"/>
      <c r="E8" s="205"/>
    </row>
    <row r="9" spans="1:7" s="1" customFormat="1" ht="20.149999999999999" customHeight="1" thickBot="1" x14ac:dyDescent="0.35">
      <c r="A9" s="15"/>
      <c r="B9" s="15"/>
      <c r="C9" s="15"/>
      <c r="D9" s="15"/>
      <c r="E9" s="15"/>
    </row>
    <row r="10" spans="1:7" s="1" customFormat="1" ht="20.149999999999999" customHeight="1" thickBot="1" x14ac:dyDescent="0.35">
      <c r="A10" s="80" t="s">
        <v>106</v>
      </c>
      <c r="B10" s="81" t="s">
        <v>14</v>
      </c>
      <c r="C10" s="82" t="s">
        <v>182</v>
      </c>
      <c r="D10" s="82" t="s">
        <v>183</v>
      </c>
      <c r="E10" s="82" t="s">
        <v>184</v>
      </c>
    </row>
    <row r="11" spans="1:7" ht="18" customHeight="1" thickBot="1" x14ac:dyDescent="0.35">
      <c r="A11" s="93" t="s">
        <v>114</v>
      </c>
      <c r="B11" s="83"/>
      <c r="C11" s="193" t="s">
        <v>108</v>
      </c>
      <c r="D11" s="193" t="s">
        <v>108</v>
      </c>
      <c r="E11" s="193" t="s">
        <v>108</v>
      </c>
      <c r="F11" s="84"/>
      <c r="G11" s="23"/>
    </row>
    <row r="12" spans="1:7" ht="18" customHeight="1" x14ac:dyDescent="0.3">
      <c r="A12" s="107" t="s">
        <v>15</v>
      </c>
      <c r="B12" s="190" t="s">
        <v>16</v>
      </c>
      <c r="C12" s="539">
        <f>'K1 KH VJV'!C12</f>
        <v>0</v>
      </c>
      <c r="D12" s="539">
        <f>'K1 KH F'!C12</f>
        <v>0</v>
      </c>
      <c r="E12" s="539">
        <f>'K1 KH V'!C12</f>
        <v>0</v>
      </c>
      <c r="F12" s="84"/>
      <c r="G12" s="23"/>
    </row>
    <row r="13" spans="1:7" ht="18" customHeight="1" x14ac:dyDescent="0.3">
      <c r="A13" s="108" t="s">
        <v>17</v>
      </c>
      <c r="B13" s="188" t="s">
        <v>109</v>
      </c>
      <c r="C13" s="540">
        <f>'K1 KH VJV'!C13</f>
        <v>0</v>
      </c>
      <c r="D13" s="541">
        <f>'K1 KH F'!C13</f>
        <v>0</v>
      </c>
      <c r="E13" s="541">
        <f>'K1 KH V'!C13</f>
        <v>0</v>
      </c>
      <c r="F13" s="84"/>
      <c r="G13" s="23"/>
    </row>
    <row r="14" spans="1:7" ht="18" customHeight="1" x14ac:dyDescent="0.3">
      <c r="A14" s="108" t="s">
        <v>18</v>
      </c>
      <c r="B14" s="188" t="s">
        <v>19</v>
      </c>
      <c r="C14" s="540">
        <f>'K1 KH VJV'!C14</f>
        <v>0</v>
      </c>
      <c r="D14" s="541">
        <f>'K1 KH F'!C14</f>
        <v>0</v>
      </c>
      <c r="E14" s="541">
        <f>'K1 KH V'!C14</f>
        <v>0</v>
      </c>
      <c r="F14" s="84"/>
      <c r="G14" s="23"/>
    </row>
    <row r="15" spans="1:7" ht="18" customHeight="1" x14ac:dyDescent="0.3">
      <c r="A15" s="108" t="s">
        <v>20</v>
      </c>
      <c r="B15" s="188" t="s">
        <v>113</v>
      </c>
      <c r="C15" s="540">
        <f>'K1 KH VJV'!C15</f>
        <v>0</v>
      </c>
      <c r="D15" s="541">
        <f>'K1 KH F'!C15</f>
        <v>0</v>
      </c>
      <c r="E15" s="541">
        <f>'K1 KH V'!C15</f>
        <v>0</v>
      </c>
      <c r="F15" s="84"/>
      <c r="G15" s="24"/>
    </row>
    <row r="16" spans="1:7" ht="18" customHeight="1" x14ac:dyDescent="0.3">
      <c r="A16" s="108" t="s">
        <v>21</v>
      </c>
      <c r="B16" s="188" t="s">
        <v>111</v>
      </c>
      <c r="C16" s="540">
        <f>'K1 KH VJV'!C16</f>
        <v>0</v>
      </c>
      <c r="D16" s="541">
        <f>'K1 KH F'!C16</f>
        <v>0</v>
      </c>
      <c r="E16" s="541">
        <f>'K1 KH V'!C16</f>
        <v>0</v>
      </c>
      <c r="F16" s="84"/>
      <c r="G16" s="23"/>
    </row>
    <row r="17" spans="1:7" ht="18" customHeight="1" x14ac:dyDescent="0.3">
      <c r="A17" s="108" t="s">
        <v>22</v>
      </c>
      <c r="B17" s="188" t="s">
        <v>110</v>
      </c>
      <c r="C17" s="540">
        <f>'K1 KH VJV'!C17</f>
        <v>0</v>
      </c>
      <c r="D17" s="541">
        <f>'K1 KH F'!C17</f>
        <v>0</v>
      </c>
      <c r="E17" s="541">
        <f>'K1 KH V'!C17</f>
        <v>0</v>
      </c>
      <c r="F17" s="84"/>
      <c r="G17" s="23"/>
    </row>
    <row r="18" spans="1:7" ht="18" customHeight="1" x14ac:dyDescent="0.3">
      <c r="A18" s="108" t="s">
        <v>23</v>
      </c>
      <c r="B18" s="188" t="s">
        <v>112</v>
      </c>
      <c r="C18" s="540">
        <f>'K1 KH VJV'!C18</f>
        <v>0</v>
      </c>
      <c r="D18" s="541">
        <f>'K1 KH F'!C18</f>
        <v>0</v>
      </c>
      <c r="E18" s="541">
        <f>'K1 KH V'!C18</f>
        <v>0</v>
      </c>
      <c r="F18" s="84"/>
      <c r="G18" s="23"/>
    </row>
    <row r="19" spans="1:7" ht="18" customHeight="1" thickBot="1" x14ac:dyDescent="0.35">
      <c r="A19" s="108" t="s">
        <v>24</v>
      </c>
      <c r="B19" s="188" t="s">
        <v>168</v>
      </c>
      <c r="C19" s="542">
        <f>'K1 KH VJV'!C19</f>
        <v>0</v>
      </c>
      <c r="D19" s="541">
        <f>'K1 KH F'!C19</f>
        <v>0</v>
      </c>
      <c r="E19" s="541">
        <f>'K1 KH V'!C19</f>
        <v>0</v>
      </c>
      <c r="F19" s="84"/>
      <c r="G19" s="23"/>
    </row>
    <row r="20" spans="1:7" ht="18" customHeight="1" thickBot="1" x14ac:dyDescent="0.35">
      <c r="A20" s="109" t="s">
        <v>26</v>
      </c>
      <c r="B20" s="110" t="s">
        <v>161</v>
      </c>
      <c r="C20" s="543">
        <f>'K1 KH VJV'!C20</f>
        <v>0</v>
      </c>
      <c r="D20" s="544">
        <f>'K1 KH F'!C20</f>
        <v>0</v>
      </c>
      <c r="E20" s="545">
        <f>'K1 KH V'!C20</f>
        <v>0</v>
      </c>
      <c r="F20" s="84"/>
      <c r="G20" s="23"/>
    </row>
    <row r="21" spans="1:7" ht="18" customHeight="1" thickBot="1" x14ac:dyDescent="0.35">
      <c r="A21" s="93" t="s">
        <v>25</v>
      </c>
      <c r="B21" s="83"/>
      <c r="C21" s="546"/>
      <c r="D21" s="546"/>
      <c r="E21" s="546"/>
      <c r="F21" s="84"/>
      <c r="G21" s="23"/>
    </row>
    <row r="22" spans="1:7" ht="18" customHeight="1" x14ac:dyDescent="0.3">
      <c r="A22" s="90" t="s">
        <v>28</v>
      </c>
      <c r="B22" s="190" t="s">
        <v>27</v>
      </c>
      <c r="C22" s="539">
        <f>'K1 KH VJV'!C22</f>
        <v>0</v>
      </c>
      <c r="D22" s="547">
        <f>'K1 KH F'!C22</f>
        <v>0</v>
      </c>
      <c r="E22" s="547">
        <f>'K1 KH V'!C22</f>
        <v>0</v>
      </c>
      <c r="F22" s="84"/>
      <c r="G22" s="23"/>
    </row>
    <row r="23" spans="1:7" ht="18" customHeight="1" x14ac:dyDescent="0.3">
      <c r="A23" s="91" t="s">
        <v>30</v>
      </c>
      <c r="B23" s="188" t="s">
        <v>29</v>
      </c>
      <c r="C23" s="540">
        <f>'K1 KH VJV'!C23</f>
        <v>0</v>
      </c>
      <c r="D23" s="541">
        <f>'K1 KH F'!C23</f>
        <v>0</v>
      </c>
      <c r="E23" s="541">
        <f>'K1 KH V'!C23</f>
        <v>0</v>
      </c>
      <c r="F23" s="84"/>
      <c r="G23" s="23"/>
    </row>
    <row r="24" spans="1:7" ht="18" customHeight="1" x14ac:dyDescent="0.3">
      <c r="A24" s="91" t="s">
        <v>32</v>
      </c>
      <c r="B24" s="188" t="s">
        <v>31</v>
      </c>
      <c r="C24" s="540">
        <f>'K1 KH VJV'!C24</f>
        <v>0</v>
      </c>
      <c r="D24" s="541">
        <f>'K1 KH F'!C24</f>
        <v>0</v>
      </c>
      <c r="E24" s="541">
        <f>'K1 KH V'!C24</f>
        <v>0</v>
      </c>
      <c r="F24" s="84"/>
      <c r="G24" s="23"/>
    </row>
    <row r="25" spans="1:7" ht="18" customHeight="1" x14ac:dyDescent="0.3">
      <c r="A25" s="91" t="s">
        <v>34</v>
      </c>
      <c r="B25" s="188" t="s">
        <v>33</v>
      </c>
      <c r="C25" s="540">
        <f>'K1 KH VJV'!C25</f>
        <v>0</v>
      </c>
      <c r="D25" s="541">
        <f>'K1 KH F'!C25</f>
        <v>0</v>
      </c>
      <c r="E25" s="541">
        <f>'K1 KH V'!C25</f>
        <v>0</v>
      </c>
      <c r="F25" s="84"/>
      <c r="G25" s="23"/>
    </row>
    <row r="26" spans="1:7" ht="18" customHeight="1" x14ac:dyDescent="0.3">
      <c r="A26" s="91" t="s">
        <v>36</v>
      </c>
      <c r="B26" s="188" t="s">
        <v>35</v>
      </c>
      <c r="C26" s="540">
        <f>'K1 KH VJV'!C26</f>
        <v>0</v>
      </c>
      <c r="D26" s="541">
        <f>'K1 KH F'!C26</f>
        <v>0</v>
      </c>
      <c r="E26" s="541">
        <f>'K1 KH V'!C26</f>
        <v>0</v>
      </c>
      <c r="F26" s="84"/>
      <c r="G26" s="24"/>
    </row>
    <row r="27" spans="1:7" ht="18" customHeight="1" x14ac:dyDescent="0.3">
      <c r="A27" s="91" t="s">
        <v>38</v>
      </c>
      <c r="B27" s="188" t="s">
        <v>37</v>
      </c>
      <c r="C27" s="540">
        <f>'K1 KH VJV'!C27</f>
        <v>0</v>
      </c>
      <c r="D27" s="541">
        <f>'K1 KH F'!C27</f>
        <v>0</v>
      </c>
      <c r="E27" s="541">
        <f>'K1 KH V'!C27</f>
        <v>0</v>
      </c>
      <c r="F27" s="84"/>
      <c r="G27" s="23"/>
    </row>
    <row r="28" spans="1:7" ht="18" customHeight="1" x14ac:dyDescent="0.3">
      <c r="A28" s="91" t="s">
        <v>40</v>
      </c>
      <c r="B28" s="188" t="s">
        <v>39</v>
      </c>
      <c r="C28" s="540">
        <f>'K1 KH VJV'!C28</f>
        <v>0</v>
      </c>
      <c r="D28" s="541">
        <f>'K1 KH F'!C28</f>
        <v>0</v>
      </c>
      <c r="E28" s="541">
        <f>'K1 KH V'!C28</f>
        <v>0</v>
      </c>
      <c r="F28" s="84"/>
      <c r="G28" s="23"/>
    </row>
    <row r="29" spans="1:7" ht="18" customHeight="1" x14ac:dyDescent="0.3">
      <c r="A29" s="91" t="s">
        <v>42</v>
      </c>
      <c r="B29" s="188" t="s">
        <v>41</v>
      </c>
      <c r="C29" s="540">
        <f>'K1 KH VJV'!C29</f>
        <v>0</v>
      </c>
      <c r="D29" s="541">
        <f>'K1 KH F'!C29</f>
        <v>0</v>
      </c>
      <c r="E29" s="541">
        <f>'K1 KH V'!C29</f>
        <v>0</v>
      </c>
      <c r="F29" s="84"/>
      <c r="G29" s="23"/>
    </row>
    <row r="30" spans="1:7" ht="18" customHeight="1" x14ac:dyDescent="0.3">
      <c r="A30" s="91" t="s">
        <v>44</v>
      </c>
      <c r="B30" s="188" t="s">
        <v>43</v>
      </c>
      <c r="C30" s="540">
        <f>'K1 KH VJV'!C30</f>
        <v>0</v>
      </c>
      <c r="D30" s="541">
        <f>'K1 KH F'!C30</f>
        <v>0</v>
      </c>
      <c r="E30" s="541">
        <f>'K1 KH V'!C30</f>
        <v>0</v>
      </c>
      <c r="F30" s="84"/>
      <c r="G30" s="23"/>
    </row>
    <row r="31" spans="1:7" ht="18" customHeight="1" x14ac:dyDescent="0.3">
      <c r="A31" s="91" t="s">
        <v>46</v>
      </c>
      <c r="B31" s="188" t="s">
        <v>45</v>
      </c>
      <c r="C31" s="540">
        <f>'K1 KH VJV'!C31</f>
        <v>0</v>
      </c>
      <c r="D31" s="541">
        <f>'K1 KH F'!C31</f>
        <v>0</v>
      </c>
      <c r="E31" s="541">
        <f>'K1 KH V'!C31</f>
        <v>0</v>
      </c>
      <c r="F31" s="84"/>
      <c r="G31" s="23"/>
    </row>
    <row r="32" spans="1:7" ht="18" customHeight="1" x14ac:dyDescent="0.3">
      <c r="A32" s="91" t="s">
        <v>47</v>
      </c>
      <c r="B32" s="188" t="s">
        <v>130</v>
      </c>
      <c r="C32" s="540">
        <f>'K1 KH VJV'!C32</f>
        <v>0</v>
      </c>
      <c r="D32" s="541">
        <f>'K1 KH F'!C32</f>
        <v>0</v>
      </c>
      <c r="E32" s="541">
        <f>'K1 KH V'!C32</f>
        <v>0</v>
      </c>
      <c r="F32" s="84"/>
      <c r="G32" s="23"/>
    </row>
    <row r="33" spans="1:7" ht="18" customHeight="1" thickBot="1" x14ac:dyDescent="0.35">
      <c r="A33" s="92" t="s">
        <v>48</v>
      </c>
      <c r="B33" s="191" t="s">
        <v>157</v>
      </c>
      <c r="C33" s="542">
        <f>'K1 KH VJV'!C33</f>
        <v>0</v>
      </c>
      <c r="D33" s="548">
        <f>'K1 KH F'!C33</f>
        <v>0</v>
      </c>
      <c r="E33" s="548">
        <f>'K1 KH V'!C33</f>
        <v>0</v>
      </c>
      <c r="F33" s="85"/>
      <c r="G33" s="23"/>
    </row>
    <row r="34" spans="1:7" ht="8.15" customHeight="1" thickBot="1" x14ac:dyDescent="0.35">
      <c r="A34" s="93"/>
      <c r="B34" s="83"/>
      <c r="C34" s="546"/>
      <c r="D34" s="546"/>
      <c r="E34" s="546"/>
      <c r="F34" s="84"/>
      <c r="G34" s="23"/>
    </row>
    <row r="35" spans="1:7" ht="18" customHeight="1" thickBot="1" x14ac:dyDescent="0.35">
      <c r="A35" s="609">
        <v>22</v>
      </c>
      <c r="B35" s="192" t="s">
        <v>49</v>
      </c>
      <c r="C35" s="543">
        <f>'K1 KH VJV'!C35</f>
        <v>0</v>
      </c>
      <c r="D35" s="544">
        <f>'K1 KH F'!C35</f>
        <v>0</v>
      </c>
      <c r="E35" s="545">
        <f>'K1 KH V'!C35</f>
        <v>0</v>
      </c>
      <c r="F35" s="84"/>
      <c r="G35" s="23"/>
    </row>
    <row r="36" spans="1:7" ht="18" customHeight="1" thickBot="1" x14ac:dyDescent="0.35">
      <c r="A36" s="93" t="s">
        <v>188</v>
      </c>
      <c r="B36" s="83"/>
      <c r="C36" s="546"/>
      <c r="D36" s="546"/>
      <c r="E36" s="546"/>
      <c r="F36" s="84"/>
      <c r="G36" s="23"/>
    </row>
    <row r="37" spans="1:7" ht="18" customHeight="1" x14ac:dyDescent="0.3">
      <c r="A37" s="606">
        <v>23</v>
      </c>
      <c r="B37" s="186" t="s">
        <v>180</v>
      </c>
      <c r="C37" s="539">
        <f>'K1 KH VJV'!C37</f>
        <v>0</v>
      </c>
      <c r="D37" s="547">
        <f>'K1 KH F'!C37</f>
        <v>0</v>
      </c>
      <c r="E37" s="547">
        <f>'K1 KH V'!C37</f>
        <v>0</v>
      </c>
      <c r="F37" s="84"/>
      <c r="G37" s="23"/>
    </row>
    <row r="38" spans="1:7" ht="18" customHeight="1" x14ac:dyDescent="0.3">
      <c r="A38" s="607">
        <v>24</v>
      </c>
      <c r="B38" s="187" t="s">
        <v>51</v>
      </c>
      <c r="C38" s="549">
        <f>'K1 KH VJV'!C38</f>
        <v>0</v>
      </c>
      <c r="D38" s="550">
        <f>'K1 KH F'!C38</f>
        <v>0</v>
      </c>
      <c r="E38" s="550">
        <f>'K1 KH V'!C38</f>
        <v>0</v>
      </c>
      <c r="F38" s="84"/>
      <c r="G38" s="23"/>
    </row>
    <row r="39" spans="1:7" ht="18" customHeight="1" x14ac:dyDescent="0.3">
      <c r="A39" s="607">
        <v>25</v>
      </c>
      <c r="B39" s="187" t="s">
        <v>52</v>
      </c>
      <c r="C39" s="549">
        <f>'K1 KH VJV'!C39</f>
        <v>0</v>
      </c>
      <c r="D39" s="550">
        <f>'K1 KH F'!C39</f>
        <v>0</v>
      </c>
      <c r="E39" s="550">
        <f>'K1 KH V'!C39</f>
        <v>0</v>
      </c>
      <c r="F39" s="86"/>
      <c r="G39" s="20"/>
    </row>
    <row r="40" spans="1:7" ht="18" customHeight="1" x14ac:dyDescent="0.3">
      <c r="A40" s="607">
        <v>26</v>
      </c>
      <c r="B40" s="188" t="s">
        <v>155</v>
      </c>
      <c r="C40" s="549">
        <f>'K1 KH VJV'!C40</f>
        <v>0</v>
      </c>
      <c r="D40" s="550">
        <f>'K1 KH F'!C40</f>
        <v>0</v>
      </c>
      <c r="E40" s="550">
        <f>'K1 KH V'!C40</f>
        <v>0</v>
      </c>
      <c r="F40" s="86"/>
      <c r="G40" s="20"/>
    </row>
    <row r="41" spans="1:7" ht="18" customHeight="1" x14ac:dyDescent="0.3">
      <c r="A41" s="607">
        <v>27</v>
      </c>
      <c r="B41" s="188" t="s">
        <v>156</v>
      </c>
      <c r="C41" s="549">
        <f>'K1 KH VJV'!C41</f>
        <v>0</v>
      </c>
      <c r="D41" s="550">
        <f>'K1 KH F'!C41</f>
        <v>0</v>
      </c>
      <c r="E41" s="550">
        <f>'K1 KH V'!C41</f>
        <v>0</v>
      </c>
      <c r="F41" s="86"/>
      <c r="G41" s="20"/>
    </row>
    <row r="42" spans="1:7" ht="18" customHeight="1" x14ac:dyDescent="0.3">
      <c r="A42" s="607">
        <v>28</v>
      </c>
      <c r="B42" s="187" t="s">
        <v>160</v>
      </c>
      <c r="C42" s="549">
        <f>'K1 KH VJV'!C42</f>
        <v>0</v>
      </c>
      <c r="D42" s="550">
        <f>'K1 KH F'!C42</f>
        <v>0</v>
      </c>
      <c r="E42" s="550">
        <f>'K1 KH V'!C42</f>
        <v>0</v>
      </c>
      <c r="F42" s="86"/>
      <c r="G42" s="20"/>
    </row>
    <row r="43" spans="1:7" ht="18" customHeight="1" x14ac:dyDescent="0.3">
      <c r="A43" s="607">
        <v>29</v>
      </c>
      <c r="B43" s="187" t="s">
        <v>53</v>
      </c>
      <c r="C43" s="549">
        <f>'K1 KH VJV'!C43</f>
        <v>0</v>
      </c>
      <c r="D43" s="550">
        <f>'K1 KH F'!C43</f>
        <v>0</v>
      </c>
      <c r="E43" s="550">
        <f>'K1 KH V'!C43</f>
        <v>0</v>
      </c>
      <c r="F43" s="86"/>
      <c r="G43" s="20"/>
    </row>
    <row r="44" spans="1:7" ht="18" customHeight="1" x14ac:dyDescent="0.3">
      <c r="A44" s="607">
        <v>30</v>
      </c>
      <c r="B44" s="187" t="s">
        <v>54</v>
      </c>
      <c r="C44" s="549">
        <f>'K1 KH VJV'!C44</f>
        <v>0</v>
      </c>
      <c r="D44" s="550">
        <f>'K1 KH F'!C44</f>
        <v>0</v>
      </c>
      <c r="E44" s="550">
        <f>'K1 KH V'!C44</f>
        <v>0</v>
      </c>
      <c r="F44" s="86"/>
      <c r="G44" s="20"/>
    </row>
    <row r="45" spans="1:7" ht="18" customHeight="1" x14ac:dyDescent="0.3">
      <c r="A45" s="607">
        <v>31</v>
      </c>
      <c r="B45" s="187" t="s">
        <v>55</v>
      </c>
      <c r="C45" s="549">
        <f>'K1 KH VJV'!C45</f>
        <v>0</v>
      </c>
      <c r="D45" s="550">
        <f>'K1 KH F'!C45</f>
        <v>0</v>
      </c>
      <c r="E45" s="550">
        <f>'K1 KH V'!C45</f>
        <v>0</v>
      </c>
      <c r="F45" s="86"/>
      <c r="G45" s="20"/>
    </row>
    <row r="46" spans="1:7" ht="18" customHeight="1" thickBot="1" x14ac:dyDescent="0.35">
      <c r="A46" s="608">
        <v>32</v>
      </c>
      <c r="B46" s="189" t="s">
        <v>158</v>
      </c>
      <c r="C46" s="551">
        <f>'K1 KH VJV'!C46</f>
        <v>0</v>
      </c>
      <c r="D46" s="550">
        <f>'K1 KH F'!C46</f>
        <v>0</v>
      </c>
      <c r="E46" s="550">
        <f>'K1 KH V'!C46</f>
        <v>0</v>
      </c>
      <c r="F46" s="86"/>
      <c r="G46" s="20"/>
    </row>
    <row r="47" spans="1:7" ht="18" customHeight="1" thickBot="1" x14ac:dyDescent="0.35">
      <c r="A47" s="610">
        <v>33</v>
      </c>
      <c r="B47" s="96" t="s">
        <v>159</v>
      </c>
      <c r="C47" s="543">
        <f>'K1 KH VJV'!C47</f>
        <v>0</v>
      </c>
      <c r="D47" s="544">
        <f>'K1 KH F'!C47</f>
        <v>0</v>
      </c>
      <c r="E47" s="545">
        <f>'K1 KH V'!C47</f>
        <v>0</v>
      </c>
      <c r="F47" s="86"/>
      <c r="G47" s="20"/>
    </row>
    <row r="48" spans="1:7" ht="8.15" customHeight="1" thickBot="1" x14ac:dyDescent="0.35">
      <c r="A48" s="93"/>
      <c r="B48" s="83"/>
      <c r="C48" s="546"/>
      <c r="D48" s="546"/>
      <c r="E48" s="546"/>
      <c r="F48" s="84"/>
      <c r="G48" s="23"/>
    </row>
    <row r="49" spans="1:8" ht="18" customHeight="1" thickBot="1" x14ac:dyDescent="0.35">
      <c r="A49" s="609">
        <v>34</v>
      </c>
      <c r="B49" s="89" t="s">
        <v>107</v>
      </c>
      <c r="C49" s="543">
        <f>'K1 KH VJV'!C49</f>
        <v>0</v>
      </c>
      <c r="D49" s="544">
        <f>'K1 KH F'!C49</f>
        <v>0</v>
      </c>
      <c r="E49" s="545">
        <f>'K1 KH V'!C49</f>
        <v>0</v>
      </c>
      <c r="F49" s="86"/>
      <c r="G49" s="20"/>
    </row>
    <row r="50" spans="1:8" ht="14" x14ac:dyDescent="0.3">
      <c r="A50" s="87"/>
      <c r="B50" s="87"/>
      <c r="C50" s="86"/>
      <c r="D50" s="86"/>
      <c r="E50" s="86"/>
      <c r="F50" s="86"/>
      <c r="G50" s="20"/>
    </row>
    <row r="51" spans="1:8" ht="16.5" x14ac:dyDescent="0.3">
      <c r="A51" s="25"/>
      <c r="B51" s="88"/>
      <c r="C51" s="86"/>
      <c r="D51" s="86"/>
      <c r="E51" s="86"/>
      <c r="F51" s="86"/>
      <c r="G51" s="22"/>
      <c r="H51" s="20"/>
    </row>
    <row r="52" spans="1:8" ht="16.5" x14ac:dyDescent="0.3">
      <c r="A52" s="146"/>
      <c r="B52" s="147"/>
      <c r="C52" s="86"/>
      <c r="D52" s="86"/>
      <c r="E52" s="86"/>
      <c r="F52" s="86"/>
      <c r="G52" s="22"/>
      <c r="H52" s="20"/>
    </row>
    <row r="53" spans="1:8" ht="16.5" x14ac:dyDescent="0.3">
      <c r="A53" s="146"/>
      <c r="B53" s="147"/>
      <c r="C53" s="86"/>
      <c r="D53" s="86"/>
      <c r="E53" s="86"/>
      <c r="F53" s="86"/>
      <c r="G53" s="22"/>
      <c r="H53" s="20"/>
    </row>
    <row r="54" spans="1:8" ht="16.5" x14ac:dyDescent="0.25">
      <c r="A54" s="146"/>
      <c r="B54" s="105"/>
      <c r="C54" s="22"/>
      <c r="D54" s="22"/>
      <c r="E54" s="22"/>
      <c r="F54" s="22"/>
      <c r="G54" s="22"/>
      <c r="H54" s="20"/>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56" fitToHeight="0" orientation="portrait" r:id="rId1"/>
  <headerFooter>
    <oddFooter>&amp;L&amp;A&amp;R&amp;P von &amp;N&amp;CAEB-Psych 2020 - Deutsche Krankenhausgesellschaft e. V.</oddFooter>
  </headerFooter>
  <ignoredErrors>
    <ignoredError sqref="A12:A17 A18:A33" numberStoredAsText="1"/>
  </ignoredErrors>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3">
    <tabColor theme="9" tint="0.59996337778862885"/>
    <pageSetUpPr fitToPage="1"/>
  </sheetPr>
  <dimension ref="A1:F26"/>
  <sheetViews>
    <sheetView zoomScaleNormal="100" zoomScalePageLayoutView="85" workbookViewId="0">
      <selection activeCell="B9" sqref="B9"/>
    </sheetView>
  </sheetViews>
  <sheetFormatPr baseColWidth="10" defaultColWidth="10" defaultRowHeight="14" x14ac:dyDescent="0.3"/>
  <cols>
    <col min="1" max="1" width="22.6640625" style="70" customWidth="1"/>
    <col min="2" max="2" width="74.58203125" style="70" customWidth="1"/>
    <col min="3" max="4" width="22.6640625" style="70" customWidth="1"/>
    <col min="5"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row>
    <row r="3" spans="1:5" s="1" customFormat="1" ht="20.149999999999999" customHeight="1" x14ac:dyDescent="0.3">
      <c r="A3" s="183" t="s">
        <v>13</v>
      </c>
      <c r="B3" s="275" t="str">
        <f>IF(ISBLANK('A1'!B3),"",TEXT('A1'!B3,"t.M.jjjj"))</f>
        <v/>
      </c>
      <c r="C3" s="208"/>
      <c r="D3" s="208"/>
    </row>
    <row r="4" spans="1:5" s="1" customFormat="1" ht="20.149999999999999" customHeight="1" x14ac:dyDescent="0.3">
      <c r="A4" s="183" t="s">
        <v>0</v>
      </c>
      <c r="B4" s="639" t="str">
        <f>IF(ISBLANK('A1'!B4),"",'A1'!B4)</f>
        <v/>
      </c>
      <c r="C4" s="639"/>
      <c r="D4" s="237"/>
    </row>
    <row r="5" spans="1:5" s="1" customFormat="1" ht="20.149999999999999" customHeight="1" x14ac:dyDescent="0.3">
      <c r="A5" s="183" t="s">
        <v>189</v>
      </c>
      <c r="B5" s="275" t="str">
        <f ca="1">RIGHT(CELL("dateiname",A1),LEN(CELL("dateiname",A1))-FIND("]",CELL("dateiname",A1)))</f>
        <v>K2 FA1 VJV</v>
      </c>
      <c r="C5"/>
      <c r="D5"/>
    </row>
    <row r="6" spans="1:5" s="1" customFormat="1" ht="20.149999999999999" customHeight="1" x14ac:dyDescent="0.3">
      <c r="B6" s="73"/>
    </row>
    <row r="7" spans="1:5" s="1" customFormat="1" ht="20.149999999999999" customHeight="1" x14ac:dyDescent="0.3">
      <c r="A7" s="660" t="s">
        <v>4387</v>
      </c>
      <c r="B7" s="661"/>
      <c r="C7" s="661"/>
    </row>
    <row r="8" spans="1:5" s="1" customFormat="1" ht="20.149999999999999" customHeight="1" x14ac:dyDescent="0.3">
      <c r="A8" s="660" t="str">
        <f>"Vereinbarung für das Vorjahr (" &amp; VJ &amp; ")"</f>
        <v>Vereinbarung für das Vorjahr (&lt;x-1&gt;)</v>
      </c>
      <c r="B8" s="661"/>
      <c r="C8" s="661"/>
    </row>
    <row r="9" spans="1:5" s="1" customFormat="1" ht="20.149999999999999" customHeight="1" x14ac:dyDescent="0.3">
      <c r="A9" s="127" t="s">
        <v>4362</v>
      </c>
      <c r="B9" s="259"/>
      <c r="C9" s="15"/>
    </row>
    <row r="10" spans="1:5" s="75" customFormat="1" ht="20.149999999999999" customHeight="1" thickBot="1" x14ac:dyDescent="0.35">
      <c r="A10" s="74"/>
      <c r="C10" s="74"/>
    </row>
    <row r="11" spans="1:5" s="1" customFormat="1" ht="20.149999999999999" customHeight="1" thickBot="1" x14ac:dyDescent="0.35">
      <c r="A11" s="80" t="s">
        <v>106</v>
      </c>
      <c r="B11" s="195" t="s">
        <v>14</v>
      </c>
      <c r="C11" s="194" t="s">
        <v>182</v>
      </c>
    </row>
    <row r="12" spans="1:5" s="21" customFormat="1" ht="20.149999999999999" customHeight="1" thickBot="1" x14ac:dyDescent="0.35">
      <c r="A12" s="93" t="s">
        <v>114</v>
      </c>
      <c r="B12" s="102"/>
      <c r="C12" s="194" t="s">
        <v>108</v>
      </c>
      <c r="D12" s="84"/>
      <c r="E12" s="23"/>
    </row>
    <row r="13" spans="1:5" s="21" customFormat="1" ht="20.149999999999999" customHeight="1" x14ac:dyDescent="0.3">
      <c r="A13" s="585">
        <v>1</v>
      </c>
      <c r="B13" s="190" t="s">
        <v>16</v>
      </c>
      <c r="C13" s="559"/>
      <c r="D13" s="84"/>
      <c r="E13" s="23"/>
    </row>
    <row r="14" spans="1:5" s="21" customFormat="1" ht="20.149999999999999" customHeight="1" x14ac:dyDescent="0.3">
      <c r="A14" s="196">
        <v>2</v>
      </c>
      <c r="B14" s="188" t="s">
        <v>109</v>
      </c>
      <c r="C14" s="560"/>
      <c r="D14" s="84"/>
      <c r="E14" s="23"/>
    </row>
    <row r="15" spans="1:5" s="21" customFormat="1" ht="20.149999999999999" customHeight="1" x14ac:dyDescent="0.3">
      <c r="A15" s="196">
        <v>3</v>
      </c>
      <c r="B15" s="188" t="s">
        <v>19</v>
      </c>
      <c r="C15" s="560"/>
      <c r="D15" s="84"/>
      <c r="E15" s="23"/>
    </row>
    <row r="16" spans="1:5" s="21" customFormat="1" ht="20.149999999999999" customHeight="1" x14ac:dyDescent="0.3">
      <c r="A16" s="196">
        <v>4</v>
      </c>
      <c r="B16" s="188" t="s">
        <v>113</v>
      </c>
      <c r="C16" s="560"/>
      <c r="D16" s="84"/>
      <c r="E16" s="24"/>
    </row>
    <row r="17" spans="1:6" s="21" customFormat="1" ht="20.149999999999999" customHeight="1" x14ac:dyDescent="0.3">
      <c r="A17" s="196">
        <v>5</v>
      </c>
      <c r="B17" s="188" t="s">
        <v>111</v>
      </c>
      <c r="C17" s="560"/>
      <c r="D17" s="84"/>
      <c r="E17" s="23"/>
    </row>
    <row r="18" spans="1:6" s="21" customFormat="1" ht="20.149999999999999" customHeight="1" x14ac:dyDescent="0.3">
      <c r="A18" s="196">
        <v>6</v>
      </c>
      <c r="B18" s="188" t="s">
        <v>110</v>
      </c>
      <c r="C18" s="560"/>
      <c r="D18" s="84"/>
      <c r="E18" s="23"/>
    </row>
    <row r="19" spans="1:6" s="21" customFormat="1" ht="20.149999999999999" customHeight="1" x14ac:dyDescent="0.3">
      <c r="A19" s="196">
        <v>7</v>
      </c>
      <c r="B19" s="188" t="s">
        <v>112</v>
      </c>
      <c r="C19" s="560"/>
      <c r="D19" s="84"/>
      <c r="E19" s="23"/>
    </row>
    <row r="20" spans="1:6" s="21" customFormat="1" ht="20.149999999999999" customHeight="1" thickBot="1" x14ac:dyDescent="0.35">
      <c r="A20" s="196">
        <v>8</v>
      </c>
      <c r="B20" s="188" t="s">
        <v>168</v>
      </c>
      <c r="C20" s="560"/>
      <c r="D20" s="84"/>
      <c r="E20" s="23"/>
    </row>
    <row r="21" spans="1:6" s="21" customFormat="1" ht="20.149999999999999" customHeight="1" thickBot="1" x14ac:dyDescent="0.35">
      <c r="A21" s="197">
        <v>9</v>
      </c>
      <c r="B21" s="238" t="s">
        <v>161</v>
      </c>
      <c r="C21" s="561">
        <f>SUM(C13:C20)</f>
        <v>0</v>
      </c>
      <c r="D21" s="84"/>
      <c r="E21" s="23"/>
    </row>
    <row r="22" spans="1:6" s="27" customFormat="1" x14ac:dyDescent="0.3">
      <c r="B22" s="30"/>
    </row>
    <row r="23" spans="1:6" s="21" customFormat="1" ht="16.5" x14ac:dyDescent="0.3">
      <c r="A23" s="146"/>
      <c r="B23" s="147"/>
      <c r="C23" s="86"/>
      <c r="D23" s="86"/>
      <c r="E23" s="22"/>
      <c r="F23" s="20"/>
    </row>
    <row r="24" spans="1:6" x14ac:dyDescent="0.3">
      <c r="A24" s="27"/>
      <c r="B24" s="32"/>
      <c r="C24" s="27"/>
    </row>
    <row r="25" spans="1:6" x14ac:dyDescent="0.3">
      <c r="A25" s="27"/>
      <c r="B25" s="33"/>
      <c r="C25" s="33"/>
    </row>
    <row r="26" spans="1:6" ht="16.5" x14ac:dyDescent="0.3">
      <c r="A26" s="35"/>
      <c r="B26" s="34"/>
    </row>
  </sheetData>
  <sheetProtection sheet="1" objects="1" scenarios="1"/>
  <mergeCells count="3">
    <mergeCell ref="A7:C7"/>
    <mergeCell ref="A8:C8"/>
    <mergeCell ref="B4:C4"/>
  </mergeCells>
  <pageMargins left="0.39370078740157483" right="0.39370078740157483" top="0.78740157480314965" bottom="0.78740157480314965" header="0.31496062992125984" footer="0.31496062992125984"/>
  <pageSetup paperSize="9" scale="73" fitToHeight="0" orientation="portrait" r:id="rId1"/>
  <headerFooter>
    <oddFooter>&amp;L&amp;A&amp;R&amp;P von &amp;N&amp;CAEB-Psych 2020 - Deutsche Krankenhausgesellschaft e. V.</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4">
    <tabColor theme="6"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40"/>
    </row>
    <row r="5" spans="1:3" s="1" customFormat="1" ht="20.149999999999999" customHeight="1" x14ac:dyDescent="0.3">
      <c r="A5" s="183" t="s">
        <v>189</v>
      </c>
      <c r="B5" s="275" t="str">
        <f ca="1">RIGHT(CELL("dateiname",A1),LEN(CELL("dateiname",A1))-FIND("]",CELL("dateiname",A1)))</f>
        <v>K2 FA1 F</v>
      </c>
      <c r="C5"/>
    </row>
    <row r="6" spans="1:3" s="1" customFormat="1" ht="20.149999999999999" customHeight="1" x14ac:dyDescent="0.3">
      <c r="B6" s="73"/>
    </row>
    <row r="7" spans="1:3" s="1" customFormat="1" ht="20.149999999999999" customHeight="1" x14ac:dyDescent="0.3">
      <c r="A7" s="660" t="s">
        <v>4387</v>
      </c>
      <c r="B7" s="661"/>
      <c r="C7" s="207"/>
    </row>
    <row r="8" spans="1:3" s="1" customFormat="1" ht="20.149999999999999" customHeight="1" x14ac:dyDescent="0.3">
      <c r="A8" s="117" t="str">
        <f>"Forderung für den Vereinbarungszeitraum " &amp; BJ</f>
        <v>Forderung für den Vereinbarungszeitraum &lt;x&gt;</v>
      </c>
      <c r="B8" s="207"/>
      <c r="C8" s="207"/>
    </row>
    <row r="9" spans="1:3" s="1" customFormat="1" ht="20.149999999999999" customHeight="1" x14ac:dyDescent="0.3">
      <c r="A9" s="127" t="s">
        <v>4362</v>
      </c>
      <c r="B9" s="259"/>
      <c r="C9" s="15"/>
    </row>
    <row r="10" spans="1:3" s="75" customFormat="1" ht="20.149999999999999" customHeight="1" thickBot="1" x14ac:dyDescent="0.35">
      <c r="A10" s="74"/>
      <c r="C10" s="74"/>
    </row>
    <row r="11" spans="1:3" s="1" customFormat="1" ht="20.149999999999999" customHeight="1" thickBot="1" x14ac:dyDescent="0.35">
      <c r="A11" s="80" t="s">
        <v>106</v>
      </c>
      <c r="B11" s="195" t="s">
        <v>14</v>
      </c>
      <c r="C11" s="82" t="s">
        <v>183</v>
      </c>
    </row>
    <row r="12" spans="1:3" s="21" customFormat="1" ht="20.149999999999999" customHeight="1" thickBot="1" x14ac:dyDescent="0.35">
      <c r="A12" s="93" t="s">
        <v>114</v>
      </c>
      <c r="B12" s="102"/>
      <c r="C12" s="82" t="s">
        <v>108</v>
      </c>
    </row>
    <row r="13" spans="1:3" s="21" customFormat="1" ht="20.149999999999999" customHeight="1" x14ac:dyDescent="0.25">
      <c r="A13" s="585">
        <v>1</v>
      </c>
      <c r="B13" s="190" t="s">
        <v>16</v>
      </c>
      <c r="C13" s="562"/>
    </row>
    <row r="14" spans="1:3" s="21" customFormat="1" ht="20.149999999999999" customHeight="1" x14ac:dyDescent="0.25">
      <c r="A14" s="196">
        <v>2</v>
      </c>
      <c r="B14" s="188" t="s">
        <v>109</v>
      </c>
      <c r="C14" s="563"/>
    </row>
    <row r="15" spans="1:3" s="21" customFormat="1" ht="20.149999999999999" customHeight="1" x14ac:dyDescent="0.25">
      <c r="A15" s="196">
        <v>3</v>
      </c>
      <c r="B15" s="188" t="s">
        <v>19</v>
      </c>
      <c r="C15" s="563"/>
    </row>
    <row r="16" spans="1:3" s="21" customFormat="1" ht="20.149999999999999" customHeight="1" x14ac:dyDescent="0.25">
      <c r="A16" s="196">
        <v>4</v>
      </c>
      <c r="B16" s="188" t="s">
        <v>113</v>
      </c>
      <c r="C16" s="563"/>
    </row>
    <row r="17" spans="1:3" s="21" customFormat="1" ht="20.149999999999999" customHeight="1" x14ac:dyDescent="0.25">
      <c r="A17" s="196">
        <v>5</v>
      </c>
      <c r="B17" s="188" t="s">
        <v>111</v>
      </c>
      <c r="C17" s="563"/>
    </row>
    <row r="18" spans="1:3" s="21" customFormat="1" ht="20.149999999999999" customHeight="1" x14ac:dyDescent="0.25">
      <c r="A18" s="196">
        <v>6</v>
      </c>
      <c r="B18" s="188" t="s">
        <v>110</v>
      </c>
      <c r="C18" s="563"/>
    </row>
    <row r="19" spans="1:3" s="21" customFormat="1" ht="20.149999999999999" customHeight="1" x14ac:dyDescent="0.25">
      <c r="A19" s="196">
        <v>7</v>
      </c>
      <c r="B19" s="188" t="s">
        <v>112</v>
      </c>
      <c r="C19" s="563"/>
    </row>
    <row r="20" spans="1:3" s="21" customFormat="1" ht="20.149999999999999" customHeight="1" thickBot="1" x14ac:dyDescent="0.3">
      <c r="A20" s="196">
        <v>8</v>
      </c>
      <c r="B20" s="188" t="s">
        <v>168</v>
      </c>
      <c r="C20" s="563"/>
    </row>
    <row r="21" spans="1:3" s="21" customFormat="1" ht="20.149999999999999" customHeight="1" thickBot="1" x14ac:dyDescent="0.3">
      <c r="A21" s="197">
        <v>9</v>
      </c>
      <c r="B21" s="238" t="s">
        <v>161</v>
      </c>
      <c r="C21" s="56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5" fitToHeight="0" orientation="portrait" r:id="rId1"/>
  <headerFooter>
    <oddFooter>&amp;L&amp;A&amp;R&amp;P von &amp;N&amp;CAEB-Psych 2020 - Deutsche Krankenhausgesellschaft e. V.</oddFoot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5">
    <tabColor theme="8"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67"/>
    </row>
    <row r="5" spans="1:3" s="1" customFormat="1" ht="20.149999999999999" customHeight="1" x14ac:dyDescent="0.3">
      <c r="A5" s="183" t="s">
        <v>189</v>
      </c>
      <c r="B5" s="275" t="str">
        <f ca="1">RIGHT(CELL("dateiname",A1),LEN(CELL("dateiname",A1))-FIND("]",CELL("dateiname",A1)))</f>
        <v>K2 FA1 V</v>
      </c>
      <c r="C5"/>
    </row>
    <row r="6" spans="1:3" s="1" customFormat="1" ht="20.149999999999999" customHeight="1" x14ac:dyDescent="0.3">
      <c r="B6" s="73"/>
    </row>
    <row r="7" spans="1:3" s="1" customFormat="1" ht="20.149999999999999" customHeight="1" x14ac:dyDescent="0.3">
      <c r="A7" s="660" t="s">
        <v>4387</v>
      </c>
      <c r="B7" s="661"/>
      <c r="C7" s="207"/>
    </row>
    <row r="8" spans="1:3" s="1" customFormat="1" ht="20.149999999999999" customHeight="1" x14ac:dyDescent="0.3">
      <c r="A8" s="117" t="str">
        <f>"Vereinbarung für den Vereinbarungszeitraum " &amp; BJ</f>
        <v>Vereinbarung für den Vereinbarungszeitraum &lt;x&gt;</v>
      </c>
      <c r="B8" s="207"/>
      <c r="C8" s="207"/>
    </row>
    <row r="9" spans="1:3" s="1" customFormat="1" ht="20.149999999999999" customHeight="1" x14ac:dyDescent="0.3">
      <c r="A9" s="127" t="s">
        <v>4362</v>
      </c>
      <c r="B9" s="259"/>
      <c r="C9" s="15"/>
    </row>
    <row r="10" spans="1:3" s="75" customFormat="1" ht="20.149999999999999" customHeight="1" thickBot="1" x14ac:dyDescent="0.35">
      <c r="A10" s="74"/>
      <c r="C10" s="74"/>
    </row>
    <row r="11" spans="1:3" s="1" customFormat="1" ht="20.149999999999999" customHeight="1" thickBot="1" x14ac:dyDescent="0.35">
      <c r="A11" s="80" t="s">
        <v>106</v>
      </c>
      <c r="B11" s="195" t="s">
        <v>14</v>
      </c>
      <c r="C11" s="82" t="s">
        <v>184</v>
      </c>
    </row>
    <row r="12" spans="1:3" s="21" customFormat="1" ht="20.149999999999999" customHeight="1" thickBot="1" x14ac:dyDescent="0.35">
      <c r="A12" s="93" t="s">
        <v>114</v>
      </c>
      <c r="B12" s="102"/>
      <c r="C12" s="82" t="s">
        <v>108</v>
      </c>
    </row>
    <row r="13" spans="1:3" s="21" customFormat="1" ht="20.149999999999999" customHeight="1" x14ac:dyDescent="0.25">
      <c r="A13" s="585">
        <v>1</v>
      </c>
      <c r="B13" s="190" t="s">
        <v>16</v>
      </c>
      <c r="C13" s="562"/>
    </row>
    <row r="14" spans="1:3" s="21" customFormat="1" ht="20.149999999999999" customHeight="1" x14ac:dyDescent="0.25">
      <c r="A14" s="196">
        <v>2</v>
      </c>
      <c r="B14" s="188" t="s">
        <v>109</v>
      </c>
      <c r="C14" s="563"/>
    </row>
    <row r="15" spans="1:3" s="21" customFormat="1" ht="20.149999999999999" customHeight="1" x14ac:dyDescent="0.25">
      <c r="A15" s="196">
        <v>3</v>
      </c>
      <c r="B15" s="188" t="s">
        <v>19</v>
      </c>
      <c r="C15" s="563"/>
    </row>
    <row r="16" spans="1:3" s="21" customFormat="1" ht="20.149999999999999" customHeight="1" x14ac:dyDescent="0.25">
      <c r="A16" s="196">
        <v>4</v>
      </c>
      <c r="B16" s="188" t="s">
        <v>113</v>
      </c>
      <c r="C16" s="563"/>
    </row>
    <row r="17" spans="1:3" s="21" customFormat="1" ht="20.149999999999999" customHeight="1" x14ac:dyDescent="0.25">
      <c r="A17" s="196">
        <v>5</v>
      </c>
      <c r="B17" s="188" t="s">
        <v>111</v>
      </c>
      <c r="C17" s="563"/>
    </row>
    <row r="18" spans="1:3" s="21" customFormat="1" ht="20.149999999999999" customHeight="1" x14ac:dyDescent="0.25">
      <c r="A18" s="196">
        <v>6</v>
      </c>
      <c r="B18" s="188" t="s">
        <v>110</v>
      </c>
      <c r="C18" s="563"/>
    </row>
    <row r="19" spans="1:3" s="21" customFormat="1" ht="20.149999999999999" customHeight="1" x14ac:dyDescent="0.25">
      <c r="A19" s="196">
        <v>7</v>
      </c>
      <c r="B19" s="188" t="s">
        <v>112</v>
      </c>
      <c r="C19" s="563"/>
    </row>
    <row r="20" spans="1:3" s="21" customFormat="1" ht="20.149999999999999" customHeight="1" thickBot="1" x14ac:dyDescent="0.3">
      <c r="A20" s="196">
        <v>8</v>
      </c>
      <c r="B20" s="188" t="s">
        <v>168</v>
      </c>
      <c r="C20" s="563"/>
    </row>
    <row r="21" spans="1:3" s="21" customFormat="1" ht="20.149999999999999" customHeight="1" thickBot="1" x14ac:dyDescent="0.3">
      <c r="A21" s="197">
        <v>9</v>
      </c>
      <c r="B21" s="238" t="s">
        <v>161</v>
      </c>
      <c r="C21" s="56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B4:C4"/>
    <mergeCell ref="A7:B7"/>
  </mergeCells>
  <pageMargins left="0.39370078740157483" right="0.39370078740157483" top="0.78740157480314965" bottom="0.78740157480314965" header="0.31496062992125984" footer="0.31496062992125984"/>
  <pageSetup paperSize="9" scale="75" fitToHeight="0" orientation="portrait" r:id="rId1"/>
  <headerFooter>
    <oddFooter>&amp;L&amp;A&amp;R&amp;P von &amp;N&amp;CAEB-Psych 2020 - Deutsche Krankenhausgesellschaft e. V.</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4">
    <tabColor theme="7" tint="0.59996337778862885"/>
    <pageSetUpPr fitToPage="1"/>
  </sheetPr>
  <dimension ref="A1:E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1.5" style="70" customWidth="1"/>
    <col min="4" max="5" width="20.582031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39"/>
      <c r="D4" s="237"/>
      <c r="E4" s="237"/>
    </row>
    <row r="5" spans="1:5" s="1" customFormat="1" ht="20.149999999999999" customHeight="1" x14ac:dyDescent="0.3">
      <c r="A5" s="183" t="s">
        <v>189</v>
      </c>
      <c r="B5" s="275" t="str">
        <f ca="1">RIGHT(CELL("dateiname",A1),LEN(CELL("dateiname",A1))-FIND("]",CELL("dateiname",A1)))</f>
        <v>K2 FA1</v>
      </c>
      <c r="C5"/>
      <c r="D5"/>
      <c r="E5"/>
    </row>
    <row r="6" spans="1:5" s="1" customFormat="1" ht="20.149999999999999" customHeight="1" x14ac:dyDescent="0.3">
      <c r="B6" s="73"/>
    </row>
    <row r="7" spans="1:5" s="1" customFormat="1" ht="20.149999999999999" customHeight="1" x14ac:dyDescent="0.3">
      <c r="A7" s="660" t="s">
        <v>4387</v>
      </c>
      <c r="B7" s="661"/>
      <c r="C7" s="661"/>
      <c r="D7" s="207"/>
      <c r="E7" s="207"/>
    </row>
    <row r="8" spans="1:5" s="1" customFormat="1" ht="20.149999999999999" customHeight="1" x14ac:dyDescent="0.3">
      <c r="A8" s="206" t="s">
        <v>4383</v>
      </c>
      <c r="B8" s="207"/>
      <c r="C8" s="207"/>
      <c r="D8" s="207"/>
      <c r="E8" s="207"/>
    </row>
    <row r="9" spans="1:5" s="1" customFormat="1" ht="20.149999999999999" customHeight="1" x14ac:dyDescent="0.3">
      <c r="A9" s="127" t="s">
        <v>4362</v>
      </c>
      <c r="B9" s="259"/>
      <c r="C9" s="15"/>
      <c r="D9" s="15"/>
      <c r="E9" s="15"/>
    </row>
    <row r="10" spans="1:5" s="75" customFormat="1" ht="20.149999999999999" customHeight="1" thickBot="1" x14ac:dyDescent="0.35">
      <c r="A10" s="74"/>
      <c r="C10" s="74"/>
      <c r="D10" s="74"/>
      <c r="E10" s="74"/>
    </row>
    <row r="11" spans="1:5" s="1" customFormat="1" ht="20.149999999999999" customHeight="1" thickBot="1" x14ac:dyDescent="0.35">
      <c r="A11" s="80" t="s">
        <v>106</v>
      </c>
      <c r="B11" s="195" t="s">
        <v>14</v>
      </c>
      <c r="C11" s="194" t="s">
        <v>182</v>
      </c>
      <c r="D11" s="82" t="s">
        <v>183</v>
      </c>
      <c r="E11" s="82" t="s">
        <v>184</v>
      </c>
    </row>
    <row r="12" spans="1:5" s="21" customFormat="1" ht="20.149999999999999" customHeight="1" thickBot="1" x14ac:dyDescent="0.35">
      <c r="A12" s="93" t="s">
        <v>114</v>
      </c>
      <c r="B12" s="102"/>
      <c r="C12" s="194" t="s">
        <v>108</v>
      </c>
      <c r="D12" s="82" t="s">
        <v>108</v>
      </c>
      <c r="E12" s="82" t="s">
        <v>108</v>
      </c>
    </row>
    <row r="13" spans="1:5" s="21" customFormat="1" ht="20.149999999999999" customHeight="1" x14ac:dyDescent="0.25">
      <c r="A13" s="585">
        <v>1</v>
      </c>
      <c r="B13" s="190" t="s">
        <v>16</v>
      </c>
      <c r="C13" s="564">
        <f>'K2 FA1 VJV'!C13</f>
        <v>0</v>
      </c>
      <c r="D13" s="564">
        <f>'K2 FA1 F'!C13</f>
        <v>0</v>
      </c>
      <c r="E13" s="564">
        <f>'K2 FA1 V'!C13</f>
        <v>0</v>
      </c>
    </row>
    <row r="14" spans="1:5" s="21" customFormat="1" ht="20.149999999999999" customHeight="1" x14ac:dyDescent="0.25">
      <c r="A14" s="196">
        <v>2</v>
      </c>
      <c r="B14" s="188" t="s">
        <v>109</v>
      </c>
      <c r="C14" s="565">
        <f>'K2 FA1 VJV'!C14</f>
        <v>0</v>
      </c>
      <c r="D14" s="566">
        <f>'K2 FA1 F'!C14</f>
        <v>0</v>
      </c>
      <c r="E14" s="566">
        <f>'K2 FA1 V'!C14</f>
        <v>0</v>
      </c>
    </row>
    <row r="15" spans="1:5" s="21" customFormat="1" ht="20.149999999999999" customHeight="1" x14ac:dyDescent="0.25">
      <c r="A15" s="196">
        <v>3</v>
      </c>
      <c r="B15" s="188" t="s">
        <v>19</v>
      </c>
      <c r="C15" s="565">
        <f>'K2 FA1 VJV'!C15</f>
        <v>0</v>
      </c>
      <c r="D15" s="566">
        <f>'K2 FA1 F'!C15</f>
        <v>0</v>
      </c>
      <c r="E15" s="566">
        <f>'K2 FA1 V'!C15</f>
        <v>0</v>
      </c>
    </row>
    <row r="16" spans="1:5" s="21" customFormat="1" ht="20.149999999999999" customHeight="1" x14ac:dyDescent="0.25">
      <c r="A16" s="196">
        <v>4</v>
      </c>
      <c r="B16" s="188" t="s">
        <v>113</v>
      </c>
      <c r="C16" s="565">
        <f>'K2 FA1 VJV'!C16</f>
        <v>0</v>
      </c>
      <c r="D16" s="566">
        <f>'K2 FA1 F'!C16</f>
        <v>0</v>
      </c>
      <c r="E16" s="566">
        <f>'K2 FA1 V'!C16</f>
        <v>0</v>
      </c>
    </row>
    <row r="17" spans="1:5" s="21" customFormat="1" ht="20.149999999999999" customHeight="1" x14ac:dyDescent="0.25">
      <c r="A17" s="196">
        <v>5</v>
      </c>
      <c r="B17" s="188" t="s">
        <v>111</v>
      </c>
      <c r="C17" s="565">
        <f>'K2 FA1 VJV'!C17</f>
        <v>0</v>
      </c>
      <c r="D17" s="566">
        <f>'K2 FA1 F'!C17</f>
        <v>0</v>
      </c>
      <c r="E17" s="566">
        <f>'K2 FA1 V'!C17</f>
        <v>0</v>
      </c>
    </row>
    <row r="18" spans="1:5" s="21" customFormat="1" ht="20.149999999999999" customHeight="1" x14ac:dyDescent="0.25">
      <c r="A18" s="196">
        <v>6</v>
      </c>
      <c r="B18" s="188" t="s">
        <v>110</v>
      </c>
      <c r="C18" s="565">
        <f>'K2 FA1 VJV'!C18</f>
        <v>0</v>
      </c>
      <c r="D18" s="566">
        <f>'K2 FA1 F'!C18</f>
        <v>0</v>
      </c>
      <c r="E18" s="566">
        <f>'K2 FA1 V'!C18</f>
        <v>0</v>
      </c>
    </row>
    <row r="19" spans="1:5" s="21" customFormat="1" ht="20.149999999999999" customHeight="1" x14ac:dyDescent="0.25">
      <c r="A19" s="196">
        <v>7</v>
      </c>
      <c r="B19" s="188" t="s">
        <v>112</v>
      </c>
      <c r="C19" s="565">
        <f>'K2 FA1 VJV'!C19</f>
        <v>0</v>
      </c>
      <c r="D19" s="566">
        <f>'K2 FA1 F'!C19</f>
        <v>0</v>
      </c>
      <c r="E19" s="566">
        <f>'K2 FA1 V'!C19</f>
        <v>0</v>
      </c>
    </row>
    <row r="20" spans="1:5" s="21" customFormat="1" ht="20.149999999999999" customHeight="1" thickBot="1" x14ac:dyDescent="0.3">
      <c r="A20" s="196">
        <v>8</v>
      </c>
      <c r="B20" s="188" t="s">
        <v>168</v>
      </c>
      <c r="C20" s="567">
        <f>'K2 FA1 VJV'!C20</f>
        <v>0</v>
      </c>
      <c r="D20" s="566">
        <f>'K2 FA1 F'!C20</f>
        <v>0</v>
      </c>
      <c r="E20" s="566">
        <f>'K2 FA1 V'!C20</f>
        <v>0</v>
      </c>
    </row>
    <row r="21" spans="1:5" s="21" customFormat="1" ht="20.149999999999999" customHeight="1" thickBot="1" x14ac:dyDescent="0.3">
      <c r="A21" s="197">
        <v>9</v>
      </c>
      <c r="B21" s="238" t="s">
        <v>161</v>
      </c>
      <c r="C21" s="561">
        <f>'K2 FA1 VJV'!C21</f>
        <v>0</v>
      </c>
      <c r="D21" s="568">
        <f>'K2 FA1 F'!C21</f>
        <v>0</v>
      </c>
      <c r="E21" s="568">
        <f>'K2 FA1 V'!C21</f>
        <v>0</v>
      </c>
    </row>
    <row r="22" spans="1:5" s="27" customFormat="1" x14ac:dyDescent="0.3">
      <c r="B22" s="30"/>
    </row>
    <row r="23" spans="1:5" s="21" customFormat="1" ht="16.5" x14ac:dyDescent="0.3">
      <c r="A23" s="146"/>
      <c r="B23" s="147"/>
      <c r="C23" s="86"/>
      <c r="D23" s="86"/>
      <c r="E23" s="86"/>
    </row>
    <row r="24" spans="1:5" x14ac:dyDescent="0.3">
      <c r="A24" s="27"/>
      <c r="B24" s="32"/>
      <c r="C24" s="27"/>
      <c r="D24" s="27"/>
      <c r="E24" s="27"/>
    </row>
    <row r="25" spans="1:5" x14ac:dyDescent="0.3">
      <c r="A25" s="27"/>
      <c r="B25" s="33"/>
      <c r="C25" s="33"/>
      <c r="D25" s="33"/>
      <c r="E25" s="33"/>
    </row>
    <row r="26" spans="1:5" ht="16.5" x14ac:dyDescent="0.3">
      <c r="A26" s="35"/>
      <c r="B26" s="34"/>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55" fitToHeight="0" orientation="portrait" r:id="rId1"/>
  <headerFooter>
    <oddFooter>&amp;L&amp;A&amp;R&amp;P von &amp;N&amp;CAEB-Psych 2020 - Deutsche Krankenhausgesellschaft e. V.</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9">
    <tabColor theme="9"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2.6640625" style="70" customWidth="1"/>
    <col min="2" max="2" width="74.58203125" style="70" customWidth="1"/>
    <col min="3" max="3" width="22.66406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39"/>
    </row>
    <row r="5" spans="1:3" s="1" customFormat="1" ht="20.149999999999999" customHeight="1" x14ac:dyDescent="0.3">
      <c r="A5" s="183" t="s">
        <v>189</v>
      </c>
      <c r="B5" s="275" t="str">
        <f ca="1">RIGHT(CELL("dateiname",A1),LEN(CELL("dateiname",A1))-FIND("]",CELL("dateiname",A1)))</f>
        <v>K2 FA2 VJV</v>
      </c>
      <c r="C5"/>
    </row>
    <row r="6" spans="1:3" s="1" customFormat="1" ht="20.149999999999999" customHeight="1" x14ac:dyDescent="0.3">
      <c r="B6" s="73"/>
    </row>
    <row r="7" spans="1:3" s="1" customFormat="1" ht="20.149999999999999" customHeight="1" x14ac:dyDescent="0.3">
      <c r="A7" s="660" t="s">
        <v>4387</v>
      </c>
      <c r="B7" s="661"/>
      <c r="C7" s="661"/>
    </row>
    <row r="8" spans="1:3" s="1" customFormat="1" ht="20.149999999999999" customHeight="1" x14ac:dyDescent="0.3">
      <c r="A8" s="660" t="str">
        <f>"Vereinbarung für das Vorjahr (" &amp; VJ &amp; ")"</f>
        <v>Vereinbarung für das Vorjahr (&lt;x-1&gt;)</v>
      </c>
      <c r="B8" s="661"/>
      <c r="C8" s="661"/>
    </row>
    <row r="9" spans="1:3" s="1" customFormat="1" ht="20.149999999999999" customHeight="1" x14ac:dyDescent="0.3">
      <c r="A9" s="127" t="s">
        <v>4362</v>
      </c>
      <c r="B9" s="259"/>
      <c r="C9" s="15"/>
    </row>
    <row r="10" spans="1:3" s="27" customFormat="1" ht="14.25" customHeight="1" thickBot="1" x14ac:dyDescent="0.35">
      <c r="A10" s="74"/>
      <c r="B10" s="75"/>
      <c r="C10" s="74"/>
    </row>
    <row r="11" spans="1:3" s="1" customFormat="1" ht="20.149999999999999" customHeight="1" thickBot="1" x14ac:dyDescent="0.35">
      <c r="A11" s="80" t="s">
        <v>106</v>
      </c>
      <c r="B11" s="195" t="s">
        <v>14</v>
      </c>
      <c r="C11" s="194" t="s">
        <v>182</v>
      </c>
    </row>
    <row r="12" spans="1:3" s="21" customFormat="1" ht="20.149999999999999" customHeight="1" thickBot="1" x14ac:dyDescent="0.35">
      <c r="A12" s="93" t="s">
        <v>114</v>
      </c>
      <c r="B12" s="102"/>
      <c r="C12" s="194" t="s">
        <v>108</v>
      </c>
    </row>
    <row r="13" spans="1:3" s="21" customFormat="1" ht="20.149999999999999" customHeight="1" x14ac:dyDescent="0.25">
      <c r="A13" s="585">
        <v>1</v>
      </c>
      <c r="B13" s="190" t="s">
        <v>16</v>
      </c>
      <c r="C13" s="559"/>
    </row>
    <row r="14" spans="1:3" s="21" customFormat="1" ht="20.149999999999999" customHeight="1" x14ac:dyDescent="0.25">
      <c r="A14" s="196">
        <v>2</v>
      </c>
      <c r="B14" s="188" t="s">
        <v>109</v>
      </c>
      <c r="C14" s="560"/>
    </row>
    <row r="15" spans="1:3" s="21" customFormat="1" ht="20.149999999999999" customHeight="1" x14ac:dyDescent="0.25">
      <c r="A15" s="196">
        <v>3</v>
      </c>
      <c r="B15" s="188" t="s">
        <v>19</v>
      </c>
      <c r="C15" s="560"/>
    </row>
    <row r="16" spans="1:3" s="21" customFormat="1" ht="20.149999999999999" customHeight="1" x14ac:dyDescent="0.25">
      <c r="A16" s="196">
        <v>4</v>
      </c>
      <c r="B16" s="188" t="s">
        <v>113</v>
      </c>
      <c r="C16" s="560"/>
    </row>
    <row r="17" spans="1:3" s="21" customFormat="1" ht="20.149999999999999" customHeight="1" x14ac:dyDescent="0.25">
      <c r="A17" s="196">
        <v>5</v>
      </c>
      <c r="B17" s="188" t="s">
        <v>111</v>
      </c>
      <c r="C17" s="560"/>
    </row>
    <row r="18" spans="1:3" s="21" customFormat="1" ht="20.149999999999999" customHeight="1" x14ac:dyDescent="0.25">
      <c r="A18" s="196">
        <v>6</v>
      </c>
      <c r="B18" s="188" t="s">
        <v>110</v>
      </c>
      <c r="C18" s="560"/>
    </row>
    <row r="19" spans="1:3" s="21" customFormat="1" ht="20.149999999999999" customHeight="1" x14ac:dyDescent="0.25">
      <c r="A19" s="196">
        <v>7</v>
      </c>
      <c r="B19" s="188" t="s">
        <v>112</v>
      </c>
      <c r="C19" s="560"/>
    </row>
    <row r="20" spans="1:3" s="21" customFormat="1" ht="20.149999999999999" customHeight="1" thickBot="1" x14ac:dyDescent="0.3">
      <c r="A20" s="196">
        <v>8</v>
      </c>
      <c r="B20" s="188" t="s">
        <v>168</v>
      </c>
      <c r="C20" s="560"/>
    </row>
    <row r="21" spans="1:3" s="21" customFormat="1" ht="20.149999999999999" customHeight="1" thickBot="1" x14ac:dyDescent="0.3">
      <c r="A21" s="197">
        <v>9</v>
      </c>
      <c r="B21" s="238" t="s">
        <v>161</v>
      </c>
      <c r="C21" s="56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3">
    <mergeCell ref="A7:C7"/>
    <mergeCell ref="A8:C8"/>
    <mergeCell ref="B4:C4"/>
  </mergeCells>
  <pageMargins left="0.39370078740157499" right="0.39370078740157499" top="0.78740157480314998" bottom="0.78740157480314998" header="0.31496062992126" footer="0.31496062992126"/>
  <pageSetup paperSize="9" scale="73" fitToHeight="0" orientation="portrait" cellComments="atEnd" r:id="rId1"/>
  <headerFooter>
    <oddFooter xml:space="preserve">&amp;H von &amp;A&amp;PAEB-Psych 2020 - Deutsche Krankenhausgesellschaft e. &amp;L&amp;&amp;R&amp;Z von </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0">
    <tabColor theme="6"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39"/>
    </row>
    <row r="5" spans="1:3" s="1" customFormat="1" ht="20.149999999999999" customHeight="1" x14ac:dyDescent="0.3">
      <c r="A5" s="183" t="s">
        <v>189</v>
      </c>
      <c r="B5" s="275" t="str">
        <f ca="1">RIGHT(CELL("dateiname",A1),LEN(CELL("dateiname",A1))-FIND("]",CELL("dateiname",A1)))</f>
        <v>K2 FA2 F</v>
      </c>
      <c r="C5"/>
    </row>
    <row r="6" spans="1:3" s="1" customFormat="1" ht="20.149999999999999" customHeight="1" x14ac:dyDescent="0.3">
      <c r="B6" s="73"/>
    </row>
    <row r="7" spans="1:3" s="1" customFormat="1" ht="20.149999999999999" customHeight="1" x14ac:dyDescent="0.3">
      <c r="A7" s="660" t="s">
        <v>4387</v>
      </c>
      <c r="B7" s="661"/>
      <c r="C7" s="207"/>
    </row>
    <row r="8" spans="1:3" s="1" customFormat="1" ht="20.149999999999999" customHeight="1" x14ac:dyDescent="0.3">
      <c r="A8" s="117" t="str">
        <f>"Forderung für den Vereinbarungszeitraum " &amp; BJ</f>
        <v>Forderung für den Vereinbarungszeitraum &lt;x&gt;</v>
      </c>
      <c r="B8" s="207"/>
      <c r="C8" s="207"/>
    </row>
    <row r="9" spans="1:3" s="1" customFormat="1" ht="20.149999999999999" customHeight="1" x14ac:dyDescent="0.3">
      <c r="A9" s="127" t="s">
        <v>4362</v>
      </c>
      <c r="B9" s="259"/>
      <c r="C9" s="15"/>
    </row>
    <row r="10" spans="1:3" s="27" customFormat="1" ht="14.25" customHeight="1" thickBot="1" x14ac:dyDescent="0.35">
      <c r="A10" s="71"/>
      <c r="B10" s="139"/>
      <c r="C10" s="71"/>
    </row>
    <row r="11" spans="1:3" s="1" customFormat="1" ht="20.149999999999999" customHeight="1" thickBot="1" x14ac:dyDescent="0.35">
      <c r="A11" s="80" t="s">
        <v>106</v>
      </c>
      <c r="B11" s="195" t="s">
        <v>14</v>
      </c>
      <c r="C11" s="82" t="s">
        <v>183</v>
      </c>
    </row>
    <row r="12" spans="1:3" s="21" customFormat="1" ht="20.149999999999999" customHeight="1" thickBot="1" x14ac:dyDescent="0.35">
      <c r="A12" s="93" t="s">
        <v>114</v>
      </c>
      <c r="B12" s="102"/>
      <c r="C12" s="82" t="s">
        <v>108</v>
      </c>
    </row>
    <row r="13" spans="1:3" s="21" customFormat="1" ht="20.149999999999999" customHeight="1" x14ac:dyDescent="0.25">
      <c r="A13" s="585">
        <v>1</v>
      </c>
      <c r="B13" s="190" t="s">
        <v>16</v>
      </c>
      <c r="C13" s="562"/>
    </row>
    <row r="14" spans="1:3" s="21" customFormat="1" ht="20.149999999999999" customHeight="1" x14ac:dyDescent="0.25">
      <c r="A14" s="196">
        <v>2</v>
      </c>
      <c r="B14" s="188" t="s">
        <v>109</v>
      </c>
      <c r="C14" s="563"/>
    </row>
    <row r="15" spans="1:3" s="21" customFormat="1" ht="20.149999999999999" customHeight="1" x14ac:dyDescent="0.25">
      <c r="A15" s="196">
        <v>3</v>
      </c>
      <c r="B15" s="188" t="s">
        <v>19</v>
      </c>
      <c r="C15" s="563"/>
    </row>
    <row r="16" spans="1:3" s="21" customFormat="1" ht="20.149999999999999" customHeight="1" x14ac:dyDescent="0.25">
      <c r="A16" s="196">
        <v>4</v>
      </c>
      <c r="B16" s="188" t="s">
        <v>113</v>
      </c>
      <c r="C16" s="563"/>
    </row>
    <row r="17" spans="1:3" s="21" customFormat="1" ht="20.149999999999999" customHeight="1" x14ac:dyDescent="0.25">
      <c r="A17" s="196">
        <v>5</v>
      </c>
      <c r="B17" s="188" t="s">
        <v>111</v>
      </c>
      <c r="C17" s="563"/>
    </row>
    <row r="18" spans="1:3" s="21" customFormat="1" ht="20.149999999999999" customHeight="1" x14ac:dyDescent="0.25">
      <c r="A18" s="196">
        <v>6</v>
      </c>
      <c r="B18" s="188" t="s">
        <v>110</v>
      </c>
      <c r="C18" s="563"/>
    </row>
    <row r="19" spans="1:3" s="21" customFormat="1" ht="20.149999999999999" customHeight="1" x14ac:dyDescent="0.25">
      <c r="A19" s="196">
        <v>7</v>
      </c>
      <c r="B19" s="188" t="s">
        <v>112</v>
      </c>
      <c r="C19" s="563"/>
    </row>
    <row r="20" spans="1:3" s="21" customFormat="1" ht="20.149999999999999" customHeight="1" thickBot="1" x14ac:dyDescent="0.3">
      <c r="A20" s="196">
        <v>8</v>
      </c>
      <c r="B20" s="188" t="s">
        <v>168</v>
      </c>
      <c r="C20" s="563"/>
    </row>
    <row r="21" spans="1:3" s="21" customFormat="1" ht="20.149999999999999" customHeight="1" thickBot="1" x14ac:dyDescent="0.3">
      <c r="A21" s="197">
        <v>9</v>
      </c>
      <c r="B21" s="110" t="s">
        <v>161</v>
      </c>
      <c r="C21" s="568">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A7:B7"/>
    <mergeCell ref="B4:C4"/>
  </mergeCells>
  <pageMargins left="0.39370078740157483" right="0.39370078740157483" top="0.78740157480314965" bottom="0.78740157480314965" header="0.31496062992125984" footer="0.31496062992125984"/>
  <pageSetup paperSize="9" scale="75" fitToHeight="0" orientation="portrait" r:id="rId1"/>
  <headerFooter>
    <oddFooter>&amp;L&amp;A&amp;R&amp;P von &amp;N&amp;CAEB-Psych 2020 - Deutsche Krankenhausgesellschaft e. V.</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1">
    <tabColor theme="8" tint="0.59996337778862885"/>
    <pageSetUpPr fitToPage="1"/>
  </sheetPr>
  <dimension ref="A1:F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6" s="1" customFormat="1" ht="9.9" customHeight="1" x14ac:dyDescent="0.3">
      <c r="A1" s="1" t="s">
        <v>190</v>
      </c>
    </row>
    <row r="2" spans="1:6" s="1" customFormat="1" ht="20.149999999999999" customHeight="1" x14ac:dyDescent="0.3">
      <c r="A2" s="183" t="s">
        <v>105</v>
      </c>
      <c r="B2" s="275" t="str">
        <f>IF(ISBLANK('A1'!B2),"",'A1'!B2)</f>
        <v/>
      </c>
      <c r="C2" s="208"/>
    </row>
    <row r="3" spans="1:6" s="1" customFormat="1" ht="20.149999999999999" customHeight="1" x14ac:dyDescent="0.3">
      <c r="A3" s="183" t="s">
        <v>13</v>
      </c>
      <c r="B3" s="276" t="str">
        <f>IF(ISBLANK('A1'!B3),"",TEXT('A1'!B3,"t.M.jjjj"))</f>
        <v/>
      </c>
      <c r="C3" s="237"/>
    </row>
    <row r="4" spans="1:6" s="1" customFormat="1" ht="20.149999999999999" customHeight="1" x14ac:dyDescent="0.3">
      <c r="A4" s="183" t="s">
        <v>0</v>
      </c>
      <c r="B4" s="639" t="str">
        <f>IF(ISBLANK('A1'!B4),"",'A1'!B4)</f>
        <v/>
      </c>
      <c r="C4" s="639"/>
      <c r="D4" s="237"/>
      <c r="E4" s="237"/>
      <c r="F4" s="237"/>
    </row>
    <row r="5" spans="1:6" s="1" customFormat="1" ht="20.149999999999999" customHeight="1" x14ac:dyDescent="0.3">
      <c r="A5" s="183" t="s">
        <v>189</v>
      </c>
      <c r="B5" s="275" t="str">
        <f ca="1">RIGHT(CELL("dateiname",A1),LEN(CELL("dateiname",A1))-FIND("]",CELL("dateiname",A1)))</f>
        <v>K2 FA2 V</v>
      </c>
      <c r="C5"/>
    </row>
    <row r="6" spans="1:6" s="1" customFormat="1" ht="20.149999999999999" customHeight="1" x14ac:dyDescent="0.3">
      <c r="B6" s="73"/>
    </row>
    <row r="7" spans="1:6" s="1" customFormat="1" ht="20.149999999999999" customHeight="1" x14ac:dyDescent="0.3">
      <c r="A7" s="660" t="s">
        <v>4387</v>
      </c>
      <c r="B7" s="661"/>
      <c r="C7" s="207"/>
    </row>
    <row r="8" spans="1:6" s="1" customFormat="1" ht="20.149999999999999" customHeight="1" x14ac:dyDescent="0.3">
      <c r="A8" s="117" t="str">
        <f>"Vereinbarung für den Vereinbarungszeitraum " &amp; BJ</f>
        <v>Vereinbarung für den Vereinbarungszeitraum &lt;x&gt;</v>
      </c>
      <c r="B8" s="207"/>
      <c r="C8" s="207"/>
    </row>
    <row r="9" spans="1:6" s="1" customFormat="1" ht="20.149999999999999" customHeight="1" x14ac:dyDescent="0.3">
      <c r="A9" s="127" t="s">
        <v>4362</v>
      </c>
      <c r="B9" s="259"/>
      <c r="C9" s="15"/>
    </row>
    <row r="10" spans="1:6" s="27" customFormat="1" ht="14.25" customHeight="1" thickBot="1" x14ac:dyDescent="0.35">
      <c r="A10" s="71"/>
      <c r="B10" s="139"/>
      <c r="C10" s="71"/>
    </row>
    <row r="11" spans="1:6" s="1" customFormat="1" ht="20.149999999999999" customHeight="1" thickBot="1" x14ac:dyDescent="0.35">
      <c r="A11" s="80" t="s">
        <v>106</v>
      </c>
      <c r="B11" s="195" t="s">
        <v>14</v>
      </c>
      <c r="C11" s="82" t="s">
        <v>184</v>
      </c>
    </row>
    <row r="12" spans="1:6" s="21" customFormat="1" ht="20.149999999999999" customHeight="1" thickBot="1" x14ac:dyDescent="0.35">
      <c r="A12" s="93" t="s">
        <v>114</v>
      </c>
      <c r="B12" s="102"/>
      <c r="C12" s="82" t="s">
        <v>108</v>
      </c>
    </row>
    <row r="13" spans="1:6" s="21" customFormat="1" ht="20.149999999999999" customHeight="1" x14ac:dyDescent="0.25">
      <c r="A13" s="585">
        <v>1</v>
      </c>
      <c r="B13" s="190" t="s">
        <v>16</v>
      </c>
      <c r="C13" s="569"/>
    </row>
    <row r="14" spans="1:6" s="21" customFormat="1" ht="20.149999999999999" customHeight="1" x14ac:dyDescent="0.25">
      <c r="A14" s="196">
        <v>2</v>
      </c>
      <c r="B14" s="188" t="s">
        <v>109</v>
      </c>
      <c r="C14" s="570"/>
    </row>
    <row r="15" spans="1:6" s="21" customFormat="1" ht="20.149999999999999" customHeight="1" x14ac:dyDescent="0.25">
      <c r="A15" s="196">
        <v>3</v>
      </c>
      <c r="B15" s="188" t="s">
        <v>19</v>
      </c>
      <c r="C15" s="570"/>
    </row>
    <row r="16" spans="1:6" s="21" customFormat="1" ht="20.149999999999999" customHeight="1" x14ac:dyDescent="0.25">
      <c r="A16" s="196">
        <v>4</v>
      </c>
      <c r="B16" s="188" t="s">
        <v>113</v>
      </c>
      <c r="C16" s="570"/>
    </row>
    <row r="17" spans="1:3" s="21" customFormat="1" ht="20.149999999999999" customHeight="1" x14ac:dyDescent="0.25">
      <c r="A17" s="196">
        <v>5</v>
      </c>
      <c r="B17" s="188" t="s">
        <v>111</v>
      </c>
      <c r="C17" s="570"/>
    </row>
    <row r="18" spans="1:3" s="21" customFormat="1" ht="20.149999999999999" customHeight="1" x14ac:dyDescent="0.25">
      <c r="A18" s="196">
        <v>6</v>
      </c>
      <c r="B18" s="188" t="s">
        <v>110</v>
      </c>
      <c r="C18" s="570"/>
    </row>
    <row r="19" spans="1:3" s="21" customFormat="1" ht="20.149999999999999" customHeight="1" x14ac:dyDescent="0.25">
      <c r="A19" s="196">
        <v>7</v>
      </c>
      <c r="B19" s="188" t="s">
        <v>112</v>
      </c>
      <c r="C19" s="570"/>
    </row>
    <row r="20" spans="1:3" s="21" customFormat="1" ht="20.149999999999999" customHeight="1" thickBot="1" x14ac:dyDescent="0.3">
      <c r="A20" s="196">
        <v>8</v>
      </c>
      <c r="B20" s="188" t="s">
        <v>168</v>
      </c>
      <c r="C20" s="570"/>
    </row>
    <row r="21" spans="1:3" s="21" customFormat="1" ht="20.149999999999999" customHeight="1" thickBot="1" x14ac:dyDescent="0.3">
      <c r="A21" s="197">
        <v>9</v>
      </c>
      <c r="B21" s="238" t="s">
        <v>161</v>
      </c>
      <c r="C21" s="57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A7:B7"/>
    <mergeCell ref="B4:C4"/>
  </mergeCells>
  <pageMargins left="0.39370078740157499" right="0.39370078740157499" top="0.78740157480314998" bottom="0.78740157480314998" header="0.31496062992126" footer="0.31496062992126"/>
  <pageSetup paperSize="9" scale="75" fitToHeight="0" orientation="portrait" r:id="rId1"/>
  <headerFooter>
    <oddFooter>&amp;H von &amp;A&amp;PAEB-Psych 2020 - Deutsche Krankenhausgesellschaft e. V.&amp;L&amp;B&amp;SAEB-Psych 2020 - Deutsche Krankenhausgesellschaft e. V.&amp;R&amp;Z von &amp;F</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5">
    <tabColor theme="7" tint="0.59996337778862885"/>
    <pageSetUpPr fitToPage="1"/>
  </sheetPr>
  <dimension ref="A1:E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1.5" style="70" customWidth="1"/>
    <col min="4" max="5" width="20.5820312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E2" s="208"/>
    </row>
    <row r="3" spans="1:5" s="1" customFormat="1" ht="20.149999999999999" customHeight="1" x14ac:dyDescent="0.3">
      <c r="A3" s="183" t="s">
        <v>13</v>
      </c>
      <c r="B3" s="276" t="str">
        <f>IF(ISBLANK('A1'!B3),"",TEXT('A1'!B3,"t.M.jjjj"))</f>
        <v/>
      </c>
      <c r="C3" s="237"/>
      <c r="E3" s="208"/>
    </row>
    <row r="4" spans="1:5" s="1" customFormat="1" ht="20.149999999999999" customHeight="1" x14ac:dyDescent="0.3">
      <c r="A4" s="183" t="s">
        <v>0</v>
      </c>
      <c r="B4" s="639" t="str">
        <f>IF(ISBLANK('A1'!B4),"",'A1'!B4)</f>
        <v/>
      </c>
      <c r="C4" s="639"/>
      <c r="D4" s="237"/>
      <c r="E4" s="237"/>
    </row>
    <row r="5" spans="1:5" s="1" customFormat="1" ht="20.149999999999999" customHeight="1" x14ac:dyDescent="0.3">
      <c r="A5" s="183" t="s">
        <v>189</v>
      </c>
      <c r="B5" s="275" t="str">
        <f ca="1">RIGHT(CELL("dateiname",A1),LEN(CELL("dateiname",A1))-FIND("]",CELL("dateiname",A1)))</f>
        <v>K2 FA2</v>
      </c>
      <c r="C5"/>
      <c r="E5"/>
    </row>
    <row r="6" spans="1:5" s="1" customFormat="1" ht="20.149999999999999" customHeight="1" x14ac:dyDescent="0.3">
      <c r="B6" s="73"/>
    </row>
    <row r="7" spans="1:5" s="1" customFormat="1" ht="20.149999999999999" customHeight="1" x14ac:dyDescent="0.3">
      <c r="A7" s="660" t="s">
        <v>4387</v>
      </c>
      <c r="B7" s="661"/>
      <c r="C7" s="661"/>
      <c r="D7" s="207"/>
      <c r="E7" s="207"/>
    </row>
    <row r="8" spans="1:5" s="1" customFormat="1" ht="20.149999999999999" customHeight="1" x14ac:dyDescent="0.3">
      <c r="A8" s="206" t="s">
        <v>4383</v>
      </c>
      <c r="B8" s="207"/>
      <c r="C8" s="207"/>
      <c r="D8" s="207"/>
      <c r="E8" s="207"/>
    </row>
    <row r="9" spans="1:5" s="1" customFormat="1" ht="20.149999999999999" customHeight="1" x14ac:dyDescent="0.3">
      <c r="A9" s="127" t="s">
        <v>4362</v>
      </c>
      <c r="B9" s="259"/>
      <c r="C9" s="15"/>
      <c r="D9" s="15"/>
      <c r="E9" s="15"/>
    </row>
    <row r="10" spans="1:5" s="27" customFormat="1" ht="14.25" customHeight="1" thickBot="1" x14ac:dyDescent="0.35">
      <c r="A10" s="71"/>
      <c r="B10" s="139"/>
      <c r="C10" s="71"/>
      <c r="D10" s="71"/>
      <c r="E10" s="71"/>
    </row>
    <row r="11" spans="1:5" s="1" customFormat="1" ht="20.149999999999999" customHeight="1" thickBot="1" x14ac:dyDescent="0.35">
      <c r="A11" s="80" t="s">
        <v>106</v>
      </c>
      <c r="B11" s="195" t="s">
        <v>14</v>
      </c>
      <c r="C11" s="194" t="s">
        <v>182</v>
      </c>
      <c r="D11" s="82" t="s">
        <v>183</v>
      </c>
      <c r="E11" s="82" t="s">
        <v>184</v>
      </c>
    </row>
    <row r="12" spans="1:5" s="21" customFormat="1" ht="20.149999999999999" customHeight="1" thickBot="1" x14ac:dyDescent="0.35">
      <c r="A12" s="93" t="s">
        <v>114</v>
      </c>
      <c r="B12" s="102"/>
      <c r="C12" s="194" t="s">
        <v>108</v>
      </c>
      <c r="D12" s="82" t="s">
        <v>108</v>
      </c>
      <c r="E12" s="82" t="s">
        <v>108</v>
      </c>
    </row>
    <row r="13" spans="1:5" s="21" customFormat="1" ht="20.149999999999999" customHeight="1" x14ac:dyDescent="0.25">
      <c r="A13" s="585">
        <v>1</v>
      </c>
      <c r="B13" s="190" t="s">
        <v>16</v>
      </c>
      <c r="C13" s="564">
        <f>'K2 FA2 VJV'!C13</f>
        <v>0</v>
      </c>
      <c r="D13" s="564">
        <f>'K2 FA2 F'!C13</f>
        <v>0</v>
      </c>
      <c r="E13" s="564">
        <f>'K2 FA2 V'!C13</f>
        <v>0</v>
      </c>
    </row>
    <row r="14" spans="1:5" s="21" customFormat="1" ht="20.149999999999999" customHeight="1" x14ac:dyDescent="0.25">
      <c r="A14" s="196">
        <v>2</v>
      </c>
      <c r="B14" s="188" t="s">
        <v>109</v>
      </c>
      <c r="C14" s="565">
        <f>'K2 FA2 VJV'!C14</f>
        <v>0</v>
      </c>
      <c r="D14" s="566">
        <f>'K2 FA2 F'!C14</f>
        <v>0</v>
      </c>
      <c r="E14" s="566">
        <f>'K2 FA2 V'!C14</f>
        <v>0</v>
      </c>
    </row>
    <row r="15" spans="1:5" s="21" customFormat="1" ht="20.149999999999999" customHeight="1" x14ac:dyDescent="0.25">
      <c r="A15" s="196">
        <v>3</v>
      </c>
      <c r="B15" s="188" t="s">
        <v>19</v>
      </c>
      <c r="C15" s="565">
        <f>'K2 FA2 VJV'!C15</f>
        <v>0</v>
      </c>
      <c r="D15" s="566">
        <f>'K2 FA2 F'!C15</f>
        <v>0</v>
      </c>
      <c r="E15" s="566">
        <f>'K2 FA2 V'!C15</f>
        <v>0</v>
      </c>
    </row>
    <row r="16" spans="1:5" s="21" customFormat="1" ht="20.149999999999999" customHeight="1" x14ac:dyDescent="0.25">
      <c r="A16" s="196">
        <v>4</v>
      </c>
      <c r="B16" s="188" t="s">
        <v>113</v>
      </c>
      <c r="C16" s="565">
        <f>'K2 FA2 VJV'!C16</f>
        <v>0</v>
      </c>
      <c r="D16" s="566">
        <f>'K2 FA2 F'!C16</f>
        <v>0</v>
      </c>
      <c r="E16" s="566">
        <f>'K2 FA2 V'!C16</f>
        <v>0</v>
      </c>
    </row>
    <row r="17" spans="1:5" s="21" customFormat="1" ht="20.149999999999999" customHeight="1" x14ac:dyDescent="0.25">
      <c r="A17" s="196">
        <v>5</v>
      </c>
      <c r="B17" s="188" t="s">
        <v>111</v>
      </c>
      <c r="C17" s="565">
        <f>'K2 FA2 VJV'!C17</f>
        <v>0</v>
      </c>
      <c r="D17" s="566">
        <f>'K2 FA2 F'!C17</f>
        <v>0</v>
      </c>
      <c r="E17" s="566">
        <f>'K2 FA2 V'!C17</f>
        <v>0</v>
      </c>
    </row>
    <row r="18" spans="1:5" s="21" customFormat="1" ht="20.149999999999999" customHeight="1" x14ac:dyDescent="0.25">
      <c r="A18" s="196">
        <v>6</v>
      </c>
      <c r="B18" s="188" t="s">
        <v>110</v>
      </c>
      <c r="C18" s="565">
        <f>'K2 FA2 VJV'!C18</f>
        <v>0</v>
      </c>
      <c r="D18" s="566">
        <f>'K2 FA2 F'!C18</f>
        <v>0</v>
      </c>
      <c r="E18" s="566">
        <f>'K2 FA2 V'!C18</f>
        <v>0</v>
      </c>
    </row>
    <row r="19" spans="1:5" s="21" customFormat="1" ht="20.149999999999999" customHeight="1" x14ac:dyDescent="0.25">
      <c r="A19" s="196">
        <v>7</v>
      </c>
      <c r="B19" s="188" t="s">
        <v>112</v>
      </c>
      <c r="C19" s="565">
        <f>'K2 FA2 VJV'!C19</f>
        <v>0</v>
      </c>
      <c r="D19" s="566">
        <f>'K2 FA2 F'!C19</f>
        <v>0</v>
      </c>
      <c r="E19" s="566">
        <f>'K2 FA2 V'!C19</f>
        <v>0</v>
      </c>
    </row>
    <row r="20" spans="1:5" s="21" customFormat="1" ht="20.149999999999999" customHeight="1" thickBot="1" x14ac:dyDescent="0.3">
      <c r="A20" s="196">
        <v>8</v>
      </c>
      <c r="B20" s="188" t="s">
        <v>168</v>
      </c>
      <c r="C20" s="567">
        <f>'K2 FA2 VJV'!C20</f>
        <v>0</v>
      </c>
      <c r="D20" s="566">
        <f>'K2 FA2 F'!C20</f>
        <v>0</v>
      </c>
      <c r="E20" s="566">
        <f>'K2 FA2 V'!C20</f>
        <v>0</v>
      </c>
    </row>
    <row r="21" spans="1:5" s="21" customFormat="1" ht="20.149999999999999" customHeight="1" thickBot="1" x14ac:dyDescent="0.3">
      <c r="A21" s="197">
        <v>9</v>
      </c>
      <c r="B21" s="238" t="s">
        <v>161</v>
      </c>
      <c r="C21" s="561">
        <f>'K2 FA2 VJV'!C21</f>
        <v>0</v>
      </c>
      <c r="D21" s="568">
        <f>'K2 FA2 F'!C21</f>
        <v>0</v>
      </c>
      <c r="E21" s="568">
        <f>'K2 FA2 V'!C21</f>
        <v>0</v>
      </c>
    </row>
    <row r="22" spans="1:5" s="27" customFormat="1" x14ac:dyDescent="0.3">
      <c r="B22" s="30"/>
    </row>
    <row r="23" spans="1:5" s="21" customFormat="1" ht="16.5" x14ac:dyDescent="0.3">
      <c r="A23" s="146"/>
      <c r="B23" s="147"/>
      <c r="C23" s="86"/>
      <c r="D23" s="86"/>
      <c r="E23" s="86"/>
    </row>
    <row r="24" spans="1:5" x14ac:dyDescent="0.3">
      <c r="A24" s="27"/>
      <c r="B24" s="32"/>
      <c r="C24" s="27"/>
      <c r="D24" s="27"/>
      <c r="E24" s="27"/>
    </row>
    <row r="25" spans="1:5" x14ac:dyDescent="0.3">
      <c r="A25" s="27"/>
      <c r="B25" s="33"/>
      <c r="C25" s="33"/>
      <c r="D25" s="33"/>
      <c r="E25" s="33"/>
    </row>
    <row r="26" spans="1:5" ht="16.5" x14ac:dyDescent="0.3">
      <c r="A26" s="35"/>
      <c r="B26" s="34"/>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55" fitToHeight="0" orientation="portrait" r:id="rId1"/>
  <headerFooter>
    <oddFooter>&amp;L&amp;A&amp;R&amp;P von &amp;N&amp;CAEB-Psych 2020 - Deutsche Krankenhausgesellschaft e. V.</oddFooter>
  </headerFooter>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5">
    <tabColor theme="9"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1.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67"/>
    </row>
    <row r="5" spans="1:3" s="1" customFormat="1" ht="20.149999999999999" customHeight="1" x14ac:dyDescent="0.3">
      <c r="A5" s="183" t="s">
        <v>189</v>
      </c>
      <c r="B5" s="275" t="str">
        <f ca="1">RIGHT(CELL("dateiname",A1),LEN(CELL("dateiname",A1))-FIND("]",CELL("dateiname",A1)))</f>
        <v>K2 FA3 VJV</v>
      </c>
      <c r="C5"/>
    </row>
    <row r="6" spans="1:3" s="1" customFormat="1" ht="20.149999999999999" customHeight="1" x14ac:dyDescent="0.3">
      <c r="B6" s="73"/>
    </row>
    <row r="7" spans="1:3" s="1" customFormat="1" ht="20.149999999999999" customHeight="1" x14ac:dyDescent="0.3">
      <c r="A7" s="660" t="s">
        <v>4387</v>
      </c>
      <c r="B7" s="661"/>
      <c r="C7" s="661"/>
    </row>
    <row r="8" spans="1:3" s="1" customFormat="1" ht="20.149999999999999" customHeight="1" x14ac:dyDescent="0.3">
      <c r="A8" s="660" t="str">
        <f>"Vereinbarung für das Vorjahr (" &amp; VJ &amp; ")"</f>
        <v>Vereinbarung für das Vorjahr (&lt;x-1&gt;)</v>
      </c>
      <c r="B8" s="661"/>
      <c r="C8" s="661"/>
    </row>
    <row r="9" spans="1:3" s="1" customFormat="1" ht="20.149999999999999" customHeight="1" x14ac:dyDescent="0.3">
      <c r="A9" s="127" t="s">
        <v>4362</v>
      </c>
      <c r="B9" s="259"/>
      <c r="C9" s="15"/>
    </row>
    <row r="10" spans="1:3" s="27" customFormat="1" ht="14.25" customHeight="1" thickBot="1" x14ac:dyDescent="0.35">
      <c r="A10" s="71"/>
      <c r="B10" s="139"/>
      <c r="C10" s="71"/>
    </row>
    <row r="11" spans="1:3" s="1" customFormat="1" ht="20.149999999999999" customHeight="1" thickBot="1" x14ac:dyDescent="0.35">
      <c r="A11" s="80" t="s">
        <v>106</v>
      </c>
      <c r="B11" s="195" t="s">
        <v>14</v>
      </c>
      <c r="C11" s="194" t="s">
        <v>182</v>
      </c>
    </row>
    <row r="12" spans="1:3" s="21" customFormat="1" ht="20.149999999999999" customHeight="1" thickBot="1" x14ac:dyDescent="0.35">
      <c r="A12" s="93" t="s">
        <v>114</v>
      </c>
      <c r="B12" s="102"/>
      <c r="C12" s="194" t="s">
        <v>108</v>
      </c>
    </row>
    <row r="13" spans="1:3" s="21" customFormat="1" ht="20.149999999999999" customHeight="1" x14ac:dyDescent="0.25">
      <c r="A13" s="585">
        <v>1</v>
      </c>
      <c r="B13" s="190" t="s">
        <v>16</v>
      </c>
      <c r="C13" s="572"/>
    </row>
    <row r="14" spans="1:3" s="21" customFormat="1" ht="20.149999999999999" customHeight="1" x14ac:dyDescent="0.25">
      <c r="A14" s="196">
        <v>2</v>
      </c>
      <c r="B14" s="188" t="s">
        <v>109</v>
      </c>
      <c r="C14" s="573"/>
    </row>
    <row r="15" spans="1:3" s="21" customFormat="1" ht="20.149999999999999" customHeight="1" x14ac:dyDescent="0.25">
      <c r="A15" s="196">
        <v>3</v>
      </c>
      <c r="B15" s="188" t="s">
        <v>19</v>
      </c>
      <c r="C15" s="573"/>
    </row>
    <row r="16" spans="1:3" s="21" customFormat="1" ht="20.149999999999999" customHeight="1" x14ac:dyDescent="0.25">
      <c r="A16" s="196">
        <v>4</v>
      </c>
      <c r="B16" s="188" t="s">
        <v>113</v>
      </c>
      <c r="C16" s="573"/>
    </row>
    <row r="17" spans="1:3" s="21" customFormat="1" ht="20.149999999999999" customHeight="1" x14ac:dyDescent="0.25">
      <c r="A17" s="196">
        <v>5</v>
      </c>
      <c r="B17" s="188" t="s">
        <v>111</v>
      </c>
      <c r="C17" s="573"/>
    </row>
    <row r="18" spans="1:3" s="21" customFormat="1" ht="20.149999999999999" customHeight="1" x14ac:dyDescent="0.25">
      <c r="A18" s="196">
        <v>6</v>
      </c>
      <c r="B18" s="188" t="s">
        <v>110</v>
      </c>
      <c r="C18" s="573"/>
    </row>
    <row r="19" spans="1:3" s="21" customFormat="1" ht="20.149999999999999" customHeight="1" x14ac:dyDescent="0.25">
      <c r="A19" s="196">
        <v>7</v>
      </c>
      <c r="B19" s="188" t="s">
        <v>112</v>
      </c>
      <c r="C19" s="573"/>
    </row>
    <row r="20" spans="1:3" s="21" customFormat="1" ht="20.149999999999999" customHeight="1" thickBot="1" x14ac:dyDescent="0.3">
      <c r="A20" s="196">
        <v>8</v>
      </c>
      <c r="B20" s="188" t="s">
        <v>168</v>
      </c>
      <c r="C20" s="573"/>
    </row>
    <row r="21" spans="1:3" s="21" customFormat="1" ht="20.149999999999999" customHeight="1" thickBot="1" x14ac:dyDescent="0.3">
      <c r="A21" s="197">
        <v>9</v>
      </c>
      <c r="B21" s="238" t="s">
        <v>161</v>
      </c>
      <c r="C21" s="57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3">
    <mergeCell ref="A7:C7"/>
    <mergeCell ref="A8:C8"/>
    <mergeCell ref="B4:C4"/>
  </mergeCells>
  <pageMargins left="0.39370078740157499" right="0.39370078740157499" top="0.78740157480314998" bottom="0.78740157480314998" header="0.31496062992126" footer="0.31496062992126"/>
  <pageSetup paperSize="9" scale="74" fitToHeight="0" orientation="portrait" cellComments="atEnd" r:id="rId1"/>
  <headerFooter>
    <oddFooter xml:space="preserve">&amp;H von &amp;A&amp;PAEB-Psych 2020 - Deutsche Krankenhausgesellschaft e. &amp;L&amp;&amp;R&amp;Z von </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6">
    <tabColor theme="6"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67"/>
    </row>
    <row r="5" spans="1:3" s="1" customFormat="1" ht="20.149999999999999" customHeight="1" x14ac:dyDescent="0.3">
      <c r="A5" s="183" t="s">
        <v>189</v>
      </c>
      <c r="B5" s="275" t="str">
        <f ca="1">RIGHT(CELL("dateiname",A1),LEN(CELL("dateiname",A1))-FIND("]",CELL("dateiname",A1)))</f>
        <v>K2 FA3 F</v>
      </c>
      <c r="C5"/>
    </row>
    <row r="6" spans="1:3" s="1" customFormat="1" ht="20.149999999999999" customHeight="1" x14ac:dyDescent="0.3">
      <c r="B6" s="73"/>
    </row>
    <row r="7" spans="1:3" s="1" customFormat="1" ht="20.149999999999999" customHeight="1" x14ac:dyDescent="0.3">
      <c r="A7" s="660" t="s">
        <v>4387</v>
      </c>
      <c r="B7" s="661"/>
      <c r="C7" s="207"/>
    </row>
    <row r="8" spans="1:3" s="1" customFormat="1" ht="20.149999999999999" customHeight="1" x14ac:dyDescent="0.3">
      <c r="A8" s="117" t="str">
        <f>"Forderung für den Vereinbarungszeitraum " &amp; BJ</f>
        <v>Forderung für den Vereinbarungszeitraum &lt;x&gt;</v>
      </c>
      <c r="B8" s="207"/>
      <c r="C8" s="207"/>
    </row>
    <row r="9" spans="1:3" s="1" customFormat="1" ht="20.149999999999999" customHeight="1" x14ac:dyDescent="0.3">
      <c r="A9" s="127" t="s">
        <v>4362</v>
      </c>
      <c r="B9" s="259"/>
      <c r="C9" s="15"/>
    </row>
    <row r="10" spans="1:3" s="27" customFormat="1" ht="14.25" customHeight="1" thickBot="1" x14ac:dyDescent="0.35">
      <c r="A10" s="71"/>
      <c r="B10" s="139"/>
      <c r="C10" s="71"/>
    </row>
    <row r="11" spans="1:3" s="1" customFormat="1" ht="20.149999999999999" customHeight="1" thickBot="1" x14ac:dyDescent="0.35">
      <c r="A11" s="80" t="s">
        <v>106</v>
      </c>
      <c r="B11" s="195" t="s">
        <v>14</v>
      </c>
      <c r="C11" s="82" t="s">
        <v>183</v>
      </c>
    </row>
    <row r="12" spans="1:3" s="21" customFormat="1" ht="20.149999999999999" customHeight="1" thickBot="1" x14ac:dyDescent="0.35">
      <c r="A12" s="93" t="s">
        <v>114</v>
      </c>
      <c r="B12" s="102"/>
      <c r="C12" s="82" t="s">
        <v>108</v>
      </c>
    </row>
    <row r="13" spans="1:3" s="21" customFormat="1" ht="20.149999999999999" customHeight="1" x14ac:dyDescent="0.25">
      <c r="A13" s="585">
        <v>1</v>
      </c>
      <c r="B13" s="190" t="s">
        <v>16</v>
      </c>
      <c r="C13" s="569"/>
    </row>
    <row r="14" spans="1:3" s="21" customFormat="1" ht="20.149999999999999" customHeight="1" x14ac:dyDescent="0.25">
      <c r="A14" s="196">
        <v>2</v>
      </c>
      <c r="B14" s="188" t="s">
        <v>109</v>
      </c>
      <c r="C14" s="570"/>
    </row>
    <row r="15" spans="1:3" s="21" customFormat="1" ht="20.149999999999999" customHeight="1" x14ac:dyDescent="0.25">
      <c r="A15" s="196">
        <v>3</v>
      </c>
      <c r="B15" s="188" t="s">
        <v>19</v>
      </c>
      <c r="C15" s="570"/>
    </row>
    <row r="16" spans="1:3" s="21" customFormat="1" ht="20.149999999999999" customHeight="1" x14ac:dyDescent="0.25">
      <c r="A16" s="196">
        <v>4</v>
      </c>
      <c r="B16" s="188" t="s">
        <v>113</v>
      </c>
      <c r="C16" s="570"/>
    </row>
    <row r="17" spans="1:3" s="21" customFormat="1" ht="20.149999999999999" customHeight="1" x14ac:dyDescent="0.25">
      <c r="A17" s="196">
        <v>5</v>
      </c>
      <c r="B17" s="188" t="s">
        <v>111</v>
      </c>
      <c r="C17" s="570"/>
    </row>
    <row r="18" spans="1:3" s="21" customFormat="1" ht="20.149999999999999" customHeight="1" x14ac:dyDescent="0.25">
      <c r="A18" s="196">
        <v>6</v>
      </c>
      <c r="B18" s="188" t="s">
        <v>110</v>
      </c>
      <c r="C18" s="570"/>
    </row>
    <row r="19" spans="1:3" s="21" customFormat="1" ht="20.149999999999999" customHeight="1" x14ac:dyDescent="0.25">
      <c r="A19" s="196">
        <v>7</v>
      </c>
      <c r="B19" s="188" t="s">
        <v>112</v>
      </c>
      <c r="C19" s="570"/>
    </row>
    <row r="20" spans="1:3" s="21" customFormat="1" ht="20.149999999999999" customHeight="1" thickBot="1" x14ac:dyDescent="0.3">
      <c r="A20" s="196">
        <v>8</v>
      </c>
      <c r="B20" s="188" t="s">
        <v>168</v>
      </c>
      <c r="C20" s="570"/>
    </row>
    <row r="21" spans="1:3" s="21" customFormat="1" ht="20.149999999999999" customHeight="1" thickBot="1" x14ac:dyDescent="0.3">
      <c r="A21" s="197">
        <v>9</v>
      </c>
      <c r="B21" s="238" t="s">
        <v>161</v>
      </c>
      <c r="C21" s="57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A7:B7"/>
    <mergeCell ref="B4:C4"/>
  </mergeCells>
  <pageMargins left="0.39370078740157499" right="0.39370078740157499" top="0.78740157480314998" bottom="0.78740157480314998" header="0.31496062992126" footer="0.31496062992126"/>
  <pageSetup paperSize="9" scale="75" fitToHeight="0" orientation="portrait" cellComments="atEnd" r:id="rId1"/>
  <headerFooter>
    <oddFooter xml:space="preserve">&amp;H von &amp;A&amp;PAEB-Psych 2020 - Deutsche Krankenhausgesellschaft e. &amp;L&amp;&amp;R&amp;Z von </oddFooter>
  </headerFooter>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7">
    <tabColor theme="8"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67"/>
    </row>
    <row r="5" spans="1:3" s="1" customFormat="1" ht="20.149999999999999" customHeight="1" x14ac:dyDescent="0.3">
      <c r="A5" s="183" t="s">
        <v>189</v>
      </c>
      <c r="B5" s="275" t="str">
        <f ca="1">RIGHT(CELL("dateiname",A1),LEN(CELL("dateiname",A1))-FIND("]",CELL("dateiname",A1)))</f>
        <v>K2 FA3 V</v>
      </c>
      <c r="C5"/>
    </row>
    <row r="6" spans="1:3" s="1" customFormat="1" ht="20.149999999999999" customHeight="1" x14ac:dyDescent="0.3">
      <c r="B6" s="73"/>
    </row>
    <row r="7" spans="1:3" s="1" customFormat="1" ht="20.149999999999999" customHeight="1" x14ac:dyDescent="0.3">
      <c r="A7" s="660" t="s">
        <v>4387</v>
      </c>
      <c r="B7" s="661"/>
      <c r="C7" s="207"/>
    </row>
    <row r="8" spans="1:3" s="1" customFormat="1" ht="20.149999999999999" customHeight="1" x14ac:dyDescent="0.3">
      <c r="A8" s="117" t="str">
        <f>"Vereinbarung für den Vereinbarungszeitraum " &amp; BJ</f>
        <v>Vereinbarung für den Vereinbarungszeitraum &lt;x&gt;</v>
      </c>
      <c r="B8" s="207"/>
      <c r="C8" s="207"/>
    </row>
    <row r="9" spans="1:3" s="1" customFormat="1" ht="20.149999999999999" customHeight="1" x14ac:dyDescent="0.3">
      <c r="A9" s="127" t="s">
        <v>4362</v>
      </c>
      <c r="B9" s="259"/>
      <c r="C9" s="15"/>
    </row>
    <row r="10" spans="1:3" s="27" customFormat="1" ht="14.25" customHeight="1" thickBot="1" x14ac:dyDescent="0.35">
      <c r="A10" s="71"/>
      <c r="B10" s="139"/>
      <c r="C10" s="71"/>
    </row>
    <row r="11" spans="1:3" s="1" customFormat="1" ht="20.149999999999999" customHeight="1" thickBot="1" x14ac:dyDescent="0.35">
      <c r="A11" s="80" t="s">
        <v>106</v>
      </c>
      <c r="B11" s="195" t="s">
        <v>14</v>
      </c>
      <c r="C11" s="82" t="s">
        <v>184</v>
      </c>
    </row>
    <row r="12" spans="1:3" s="21" customFormat="1" ht="20.149999999999999" customHeight="1" thickBot="1" x14ac:dyDescent="0.35">
      <c r="A12" s="93" t="s">
        <v>114</v>
      </c>
      <c r="B12" s="102"/>
      <c r="C12" s="82" t="s">
        <v>108</v>
      </c>
    </row>
    <row r="13" spans="1:3" s="21" customFormat="1" ht="20.149999999999999" customHeight="1" x14ac:dyDescent="0.25">
      <c r="A13" s="585">
        <v>1</v>
      </c>
      <c r="B13" s="190" t="s">
        <v>16</v>
      </c>
      <c r="C13" s="562"/>
    </row>
    <row r="14" spans="1:3" s="21" customFormat="1" ht="20.149999999999999" customHeight="1" x14ac:dyDescent="0.25">
      <c r="A14" s="196">
        <v>2</v>
      </c>
      <c r="B14" s="188" t="s">
        <v>109</v>
      </c>
      <c r="C14" s="563"/>
    </row>
    <row r="15" spans="1:3" s="21" customFormat="1" ht="20.149999999999999" customHeight="1" x14ac:dyDescent="0.25">
      <c r="A15" s="196">
        <v>3</v>
      </c>
      <c r="B15" s="188" t="s">
        <v>19</v>
      </c>
      <c r="C15" s="563"/>
    </row>
    <row r="16" spans="1:3" s="21" customFormat="1" ht="20.149999999999999" customHeight="1" x14ac:dyDescent="0.25">
      <c r="A16" s="196">
        <v>4</v>
      </c>
      <c r="B16" s="188" t="s">
        <v>113</v>
      </c>
      <c r="C16" s="563"/>
    </row>
    <row r="17" spans="1:3" s="21" customFormat="1" ht="20.149999999999999" customHeight="1" x14ac:dyDescent="0.25">
      <c r="A17" s="196">
        <v>5</v>
      </c>
      <c r="B17" s="188" t="s">
        <v>111</v>
      </c>
      <c r="C17" s="563"/>
    </row>
    <row r="18" spans="1:3" s="21" customFormat="1" ht="20.149999999999999" customHeight="1" x14ac:dyDescent="0.25">
      <c r="A18" s="196">
        <v>6</v>
      </c>
      <c r="B18" s="188" t="s">
        <v>110</v>
      </c>
      <c r="C18" s="563"/>
    </row>
    <row r="19" spans="1:3" s="21" customFormat="1" ht="20.149999999999999" customHeight="1" x14ac:dyDescent="0.25">
      <c r="A19" s="196">
        <v>7</v>
      </c>
      <c r="B19" s="188" t="s">
        <v>112</v>
      </c>
      <c r="C19" s="563"/>
    </row>
    <row r="20" spans="1:3" s="21" customFormat="1" ht="20.149999999999999" customHeight="1" thickBot="1" x14ac:dyDescent="0.3">
      <c r="A20" s="196">
        <v>8</v>
      </c>
      <c r="B20" s="188" t="s">
        <v>168</v>
      </c>
      <c r="C20" s="563"/>
    </row>
    <row r="21" spans="1:3" s="21" customFormat="1" ht="20.149999999999999" customHeight="1" thickBot="1" x14ac:dyDescent="0.3">
      <c r="A21" s="197">
        <v>9</v>
      </c>
      <c r="B21" s="238" t="s">
        <v>161</v>
      </c>
      <c r="C21" s="56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A7:B7"/>
    <mergeCell ref="B4:C4"/>
  </mergeCells>
  <pageMargins left="0.39370078740157499" right="0.39370078740157499" top="0.78740157480314998" bottom="0.78740157480314998" header="0.31496062992126" footer="0.31496062992126"/>
  <pageSetup paperSize="9" scale="75" fitToHeight="0" orientation="portrait" cellComments="atEnd" r:id="rId1"/>
  <headerFooter>
    <oddFooter xml:space="preserve">&amp;H von &amp;A&amp;PAEB-Psych 2020 - Deutsche Krankenhausgesellschaft e. &amp;L&amp;&amp;R&amp;Z von </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6">
    <tabColor theme="7" tint="0.59996337778862885"/>
    <pageSetUpPr fitToPage="1"/>
  </sheetPr>
  <dimension ref="A1:F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5" width="21.5" style="70" customWidth="1"/>
    <col min="6" max="16384" width="10" style="70"/>
  </cols>
  <sheetData>
    <row r="1" spans="1:5" s="1" customFormat="1" ht="9.9" customHeight="1" x14ac:dyDescent="0.3">
      <c r="A1" s="1" t="s">
        <v>190</v>
      </c>
    </row>
    <row r="2" spans="1:5" s="1" customFormat="1" ht="20.149999999999999" customHeight="1" x14ac:dyDescent="0.3">
      <c r="A2" s="183" t="s">
        <v>105</v>
      </c>
      <c r="B2" s="275" t="str">
        <f>IF(ISBLANK('A1'!B2),"",'A1'!B2)</f>
        <v/>
      </c>
      <c r="C2" s="208"/>
      <c r="D2" s="208"/>
    </row>
    <row r="3" spans="1:5" s="1" customFormat="1" ht="20.149999999999999" customHeight="1" x14ac:dyDescent="0.3">
      <c r="A3" s="183" t="s">
        <v>13</v>
      </c>
      <c r="B3" s="275" t="str">
        <f>IF(ISBLANK('A1'!B3),"",TEXT('A1'!B3,"t.M.jjjj"))</f>
        <v/>
      </c>
      <c r="C3" s="208"/>
      <c r="D3" s="208"/>
    </row>
    <row r="4" spans="1:5" s="1" customFormat="1" ht="20.149999999999999" customHeight="1" x14ac:dyDescent="0.3">
      <c r="A4" s="183" t="s">
        <v>0</v>
      </c>
      <c r="B4" s="639" t="str">
        <f>IF(ISBLANK('A1'!B4),"",'A1'!B4)</f>
        <v/>
      </c>
      <c r="C4" s="667"/>
      <c r="D4" s="237"/>
    </row>
    <row r="5" spans="1:5" s="1" customFormat="1" ht="20.149999999999999" customHeight="1" x14ac:dyDescent="0.3">
      <c r="A5" s="183" t="s">
        <v>189</v>
      </c>
      <c r="B5" s="275" t="str">
        <f ca="1">RIGHT(CELL("dateiname",A1),LEN(CELL("dateiname",A1))-FIND("]",CELL("dateiname",A1)))</f>
        <v>K2 FA3</v>
      </c>
      <c r="C5"/>
      <c r="D5"/>
    </row>
    <row r="6" spans="1:5" s="1" customFormat="1" ht="20.149999999999999" customHeight="1" x14ac:dyDescent="0.3">
      <c r="B6" s="73"/>
    </row>
    <row r="7" spans="1:5" s="1" customFormat="1" ht="20.149999999999999" customHeight="1" x14ac:dyDescent="0.3">
      <c r="A7" s="660" t="s">
        <v>4387</v>
      </c>
      <c r="B7" s="661"/>
      <c r="C7" s="661"/>
    </row>
    <row r="8" spans="1:5" s="1" customFormat="1" ht="20.149999999999999" customHeight="1" x14ac:dyDescent="0.3">
      <c r="A8" s="206" t="s">
        <v>4383</v>
      </c>
      <c r="B8" s="207"/>
      <c r="C8" s="207"/>
    </row>
    <row r="9" spans="1:5" s="1" customFormat="1" ht="20.149999999999999" customHeight="1" x14ac:dyDescent="0.3">
      <c r="A9" s="127" t="s">
        <v>4362</v>
      </c>
      <c r="B9" s="259"/>
      <c r="C9" s="15"/>
    </row>
    <row r="10" spans="1:5" s="27" customFormat="1" ht="14.25" customHeight="1" thickBot="1" x14ac:dyDescent="0.35">
      <c r="A10" s="71"/>
      <c r="B10" s="139"/>
      <c r="C10" s="71"/>
    </row>
    <row r="11" spans="1:5" s="1" customFormat="1" ht="20.149999999999999" customHeight="1" thickBot="1" x14ac:dyDescent="0.35">
      <c r="A11" s="80" t="s">
        <v>106</v>
      </c>
      <c r="B11" s="195" t="s">
        <v>14</v>
      </c>
      <c r="C11" s="194" t="s">
        <v>182</v>
      </c>
      <c r="D11" s="82" t="s">
        <v>183</v>
      </c>
      <c r="E11" s="82" t="s">
        <v>184</v>
      </c>
    </row>
    <row r="12" spans="1:5" s="21" customFormat="1" ht="20.149999999999999" customHeight="1" thickBot="1" x14ac:dyDescent="0.35">
      <c r="A12" s="93" t="s">
        <v>114</v>
      </c>
      <c r="B12" s="102"/>
      <c r="C12" s="194" t="s">
        <v>108</v>
      </c>
      <c r="D12" s="82" t="s">
        <v>108</v>
      </c>
      <c r="E12" s="82" t="s">
        <v>108</v>
      </c>
    </row>
    <row r="13" spans="1:5" s="21" customFormat="1" ht="20.149999999999999" customHeight="1" x14ac:dyDescent="0.25">
      <c r="A13" s="585">
        <v>1</v>
      </c>
      <c r="B13" s="190" t="s">
        <v>16</v>
      </c>
      <c r="C13" s="564">
        <f>'K2 FA3 VJV'!C13</f>
        <v>0</v>
      </c>
      <c r="D13" s="564">
        <f>'K2 FA3 F'!C13</f>
        <v>0</v>
      </c>
      <c r="E13" s="564">
        <f>'K2 FA3 V'!C13</f>
        <v>0</v>
      </c>
    </row>
    <row r="14" spans="1:5" s="21" customFormat="1" ht="20.149999999999999" customHeight="1" x14ac:dyDescent="0.25">
      <c r="A14" s="196">
        <v>2</v>
      </c>
      <c r="B14" s="188" t="s">
        <v>109</v>
      </c>
      <c r="C14" s="565">
        <f>'K2 FA3 VJV'!C14</f>
        <v>0</v>
      </c>
      <c r="D14" s="566">
        <f>'K2 FA3 F'!C14</f>
        <v>0</v>
      </c>
      <c r="E14" s="566">
        <f>'K2 FA3 V'!C14</f>
        <v>0</v>
      </c>
    </row>
    <row r="15" spans="1:5" s="21" customFormat="1" ht="20.149999999999999" customHeight="1" x14ac:dyDescent="0.25">
      <c r="A15" s="196">
        <v>3</v>
      </c>
      <c r="B15" s="188" t="s">
        <v>19</v>
      </c>
      <c r="C15" s="565">
        <f>'K2 FA3 VJV'!C15</f>
        <v>0</v>
      </c>
      <c r="D15" s="566">
        <f>'K2 FA3 F'!C15</f>
        <v>0</v>
      </c>
      <c r="E15" s="566">
        <f>'K2 FA3 V'!C15</f>
        <v>0</v>
      </c>
    </row>
    <row r="16" spans="1:5" s="21" customFormat="1" ht="20.149999999999999" customHeight="1" x14ac:dyDescent="0.25">
      <c r="A16" s="196">
        <v>4</v>
      </c>
      <c r="B16" s="188" t="s">
        <v>113</v>
      </c>
      <c r="C16" s="565">
        <f>'K2 FA3 VJV'!C16</f>
        <v>0</v>
      </c>
      <c r="D16" s="566">
        <f>'K2 FA3 F'!C16</f>
        <v>0</v>
      </c>
      <c r="E16" s="566">
        <f>'K2 FA3 V'!C16</f>
        <v>0</v>
      </c>
    </row>
    <row r="17" spans="1:6" s="21" customFormat="1" ht="20.149999999999999" customHeight="1" x14ac:dyDescent="0.25">
      <c r="A17" s="196">
        <v>5</v>
      </c>
      <c r="B17" s="188" t="s">
        <v>111</v>
      </c>
      <c r="C17" s="565">
        <f>'K2 FA3 VJV'!C17</f>
        <v>0</v>
      </c>
      <c r="D17" s="566">
        <f>'K2 FA3 F'!C17</f>
        <v>0</v>
      </c>
      <c r="E17" s="566">
        <f>'K2 FA3 V'!C17</f>
        <v>0</v>
      </c>
    </row>
    <row r="18" spans="1:6" s="21" customFormat="1" ht="20.149999999999999" customHeight="1" x14ac:dyDescent="0.25">
      <c r="A18" s="196">
        <v>6</v>
      </c>
      <c r="B18" s="188" t="s">
        <v>110</v>
      </c>
      <c r="C18" s="565">
        <f>'K2 FA3 VJV'!C18</f>
        <v>0</v>
      </c>
      <c r="D18" s="566">
        <f>'K2 FA3 F'!C18</f>
        <v>0</v>
      </c>
      <c r="E18" s="566">
        <f>'K2 FA3 V'!C18</f>
        <v>0</v>
      </c>
    </row>
    <row r="19" spans="1:6" s="21" customFormat="1" ht="20.149999999999999" customHeight="1" x14ac:dyDescent="0.25">
      <c r="A19" s="196">
        <v>7</v>
      </c>
      <c r="B19" s="188" t="s">
        <v>112</v>
      </c>
      <c r="C19" s="565">
        <f>'K2 FA3 VJV'!C19</f>
        <v>0</v>
      </c>
      <c r="D19" s="566">
        <f>'K2 FA3 F'!C19</f>
        <v>0</v>
      </c>
      <c r="E19" s="566">
        <f>'K2 FA3 V'!C19</f>
        <v>0</v>
      </c>
    </row>
    <row r="20" spans="1:6" s="21" customFormat="1" ht="20.149999999999999" customHeight="1" thickBot="1" x14ac:dyDescent="0.3">
      <c r="A20" s="196">
        <v>8</v>
      </c>
      <c r="B20" s="188" t="s">
        <v>168</v>
      </c>
      <c r="C20" s="567">
        <f>'K2 FA3 VJV'!C20</f>
        <v>0</v>
      </c>
      <c r="D20" s="566">
        <f>'K2 FA3 F'!C20</f>
        <v>0</v>
      </c>
      <c r="E20" s="566">
        <f>'K2 FA3 V'!C20</f>
        <v>0</v>
      </c>
    </row>
    <row r="21" spans="1:6" s="21" customFormat="1" ht="20.149999999999999" customHeight="1" thickBot="1" x14ac:dyDescent="0.3">
      <c r="A21" s="197">
        <v>9</v>
      </c>
      <c r="B21" s="238" t="s">
        <v>161</v>
      </c>
      <c r="C21" s="561">
        <f>'K2 FA3 VJV'!C21</f>
        <v>0</v>
      </c>
      <c r="D21" s="568">
        <f>'K2 FA3 F'!C21</f>
        <v>0</v>
      </c>
      <c r="E21" s="568">
        <f>'K2 FA3 V'!C21</f>
        <v>0</v>
      </c>
    </row>
    <row r="22" spans="1:6" s="27" customFormat="1" x14ac:dyDescent="0.3">
      <c r="B22" s="30"/>
    </row>
    <row r="23" spans="1:6" s="21" customFormat="1" ht="16.5" x14ac:dyDescent="0.3">
      <c r="A23" s="146"/>
      <c r="B23" s="147"/>
      <c r="C23" s="86"/>
      <c r="D23" s="86"/>
      <c r="E23" s="22"/>
      <c r="F23" s="20"/>
    </row>
    <row r="24" spans="1:6" x14ac:dyDescent="0.3">
      <c r="A24" s="27"/>
      <c r="B24" s="32"/>
      <c r="C24" s="27"/>
    </row>
    <row r="25" spans="1:6" x14ac:dyDescent="0.3">
      <c r="A25" s="27"/>
      <c r="B25" s="33"/>
      <c r="C25" s="33"/>
    </row>
    <row r="26" spans="1:6" ht="16.5" x14ac:dyDescent="0.3">
      <c r="A26" s="35"/>
      <c r="B26" s="34"/>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54" fitToHeight="0" orientation="portrait" r:id="rId1"/>
  <headerFooter>
    <oddFooter>&amp;L&amp;A&amp;R&amp;P von &amp;N&amp;CAEB-Psych 2020 - Deutsche Krankenhausgesellschaft e. V.</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1">
    <tabColor theme="9"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1.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67"/>
    </row>
    <row r="5" spans="1:3" s="1" customFormat="1" ht="20.149999999999999" customHeight="1" x14ac:dyDescent="0.3">
      <c r="A5" s="183" t="s">
        <v>189</v>
      </c>
      <c r="B5" s="275" t="str">
        <f ca="1">RIGHT(CELL("dateiname",A1),LEN(CELL("dateiname",A1))-FIND("]",CELL("dateiname",A1)))</f>
        <v>K2 FA4 VJV</v>
      </c>
      <c r="C5"/>
    </row>
    <row r="6" spans="1:3" s="1" customFormat="1" ht="20.149999999999999" customHeight="1" x14ac:dyDescent="0.3">
      <c r="B6" s="73"/>
    </row>
    <row r="7" spans="1:3" s="1" customFormat="1" ht="20.149999999999999" customHeight="1" x14ac:dyDescent="0.3">
      <c r="A7" s="660" t="s">
        <v>4387</v>
      </c>
      <c r="B7" s="661"/>
      <c r="C7" s="661"/>
    </row>
    <row r="8" spans="1:3" s="1" customFormat="1" ht="20.149999999999999" customHeight="1" x14ac:dyDescent="0.3">
      <c r="A8" s="660" t="str">
        <f>"Vereinbarung für das Vorjahr (" &amp; VJ &amp; ")"</f>
        <v>Vereinbarung für das Vorjahr (&lt;x-1&gt;)</v>
      </c>
      <c r="B8" s="661"/>
      <c r="C8" s="661"/>
    </row>
    <row r="9" spans="1:3" s="1" customFormat="1" ht="20.149999999999999" customHeight="1" x14ac:dyDescent="0.3">
      <c r="A9" s="127" t="s">
        <v>4362</v>
      </c>
      <c r="B9" s="259"/>
      <c r="C9" s="15"/>
    </row>
    <row r="10" spans="1:3" s="27" customFormat="1" ht="14.25" customHeight="1" thickBot="1" x14ac:dyDescent="0.35">
      <c r="A10" s="71"/>
      <c r="B10" s="139"/>
      <c r="C10" s="71"/>
    </row>
    <row r="11" spans="1:3" s="1" customFormat="1" ht="20.149999999999999" customHeight="1" thickBot="1" x14ac:dyDescent="0.35">
      <c r="A11" s="80" t="s">
        <v>106</v>
      </c>
      <c r="B11" s="195" t="s">
        <v>14</v>
      </c>
      <c r="C11" s="194" t="s">
        <v>182</v>
      </c>
    </row>
    <row r="12" spans="1:3" s="21" customFormat="1" ht="20.149999999999999" customHeight="1" thickBot="1" x14ac:dyDescent="0.35">
      <c r="A12" s="93" t="s">
        <v>114</v>
      </c>
      <c r="B12" s="102"/>
      <c r="C12" s="194" t="s">
        <v>108</v>
      </c>
    </row>
    <row r="13" spans="1:3" s="21" customFormat="1" ht="20.149999999999999" customHeight="1" x14ac:dyDescent="0.25">
      <c r="A13" s="585">
        <v>1</v>
      </c>
      <c r="B13" s="190" t="s">
        <v>16</v>
      </c>
      <c r="C13" s="559"/>
    </row>
    <row r="14" spans="1:3" s="21" customFormat="1" ht="20.149999999999999" customHeight="1" x14ac:dyDescent="0.25">
      <c r="A14" s="196">
        <v>2</v>
      </c>
      <c r="B14" s="188" t="s">
        <v>109</v>
      </c>
      <c r="C14" s="560"/>
    </row>
    <row r="15" spans="1:3" s="21" customFormat="1" ht="20.149999999999999" customHeight="1" x14ac:dyDescent="0.25">
      <c r="A15" s="196">
        <v>3</v>
      </c>
      <c r="B15" s="188" t="s">
        <v>19</v>
      </c>
      <c r="C15" s="560"/>
    </row>
    <row r="16" spans="1:3" s="21" customFormat="1" ht="20.149999999999999" customHeight="1" x14ac:dyDescent="0.25">
      <c r="A16" s="196">
        <v>4</v>
      </c>
      <c r="B16" s="188" t="s">
        <v>113</v>
      </c>
      <c r="C16" s="560"/>
    </row>
    <row r="17" spans="1:3" s="21" customFormat="1" ht="20.149999999999999" customHeight="1" x14ac:dyDescent="0.25">
      <c r="A17" s="196">
        <v>5</v>
      </c>
      <c r="B17" s="188" t="s">
        <v>111</v>
      </c>
      <c r="C17" s="560"/>
    </row>
    <row r="18" spans="1:3" s="21" customFormat="1" ht="20.149999999999999" customHeight="1" x14ac:dyDescent="0.25">
      <c r="A18" s="196">
        <v>6</v>
      </c>
      <c r="B18" s="188" t="s">
        <v>110</v>
      </c>
      <c r="C18" s="560"/>
    </row>
    <row r="19" spans="1:3" s="21" customFormat="1" ht="20.149999999999999" customHeight="1" x14ac:dyDescent="0.25">
      <c r="A19" s="196">
        <v>7</v>
      </c>
      <c r="B19" s="188" t="s">
        <v>112</v>
      </c>
      <c r="C19" s="560"/>
    </row>
    <row r="20" spans="1:3" s="21" customFormat="1" ht="20.149999999999999" customHeight="1" thickBot="1" x14ac:dyDescent="0.3">
      <c r="A20" s="196">
        <v>8</v>
      </c>
      <c r="B20" s="188" t="s">
        <v>168</v>
      </c>
      <c r="C20" s="560"/>
    </row>
    <row r="21" spans="1:3" s="21" customFormat="1" ht="20.149999999999999" customHeight="1" thickBot="1" x14ac:dyDescent="0.3">
      <c r="A21" s="197">
        <v>9</v>
      </c>
      <c r="B21" s="238" t="s">
        <v>161</v>
      </c>
      <c r="C21" s="56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3">
    <mergeCell ref="A7:C7"/>
    <mergeCell ref="A8:C8"/>
    <mergeCell ref="B4:C4"/>
  </mergeCells>
  <pageMargins left="0.39370078740157499" right="0.39370078740157499" top="0.78740157480314998" bottom="0.78740157480314998" header="0.31496062992126" footer="0.31496062992126"/>
  <pageSetup paperSize="9" scale="74" fitToHeight="0" orientation="portrait" cellComments="atEnd" r:id="rId1"/>
  <headerFooter>
    <oddFooter xml:space="preserve">&amp;H von &amp;A&amp;PAEB-Psych 2020 - Deutsche Krankenhausgesellschaft e. &amp;L&amp;&amp;R&amp;Z von </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2">
    <tabColor theme="6"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67"/>
    </row>
    <row r="5" spans="1:3" s="1" customFormat="1" ht="20.149999999999999" customHeight="1" x14ac:dyDescent="0.3">
      <c r="A5" s="183" t="s">
        <v>189</v>
      </c>
      <c r="B5" s="275" t="str">
        <f ca="1">RIGHT(CELL("dateiname",A1),LEN(CELL("dateiname",A1))-FIND("]",CELL("dateiname",A1)))</f>
        <v>K2 FA4 F</v>
      </c>
      <c r="C5"/>
    </row>
    <row r="6" spans="1:3" s="1" customFormat="1" ht="20.149999999999999" customHeight="1" x14ac:dyDescent="0.3">
      <c r="B6" s="73"/>
    </row>
    <row r="7" spans="1:3" s="1" customFormat="1" ht="20.149999999999999" customHeight="1" x14ac:dyDescent="0.3">
      <c r="A7" s="660" t="s">
        <v>4387</v>
      </c>
      <c r="B7" s="661"/>
      <c r="C7" s="207"/>
    </row>
    <row r="8" spans="1:3" s="1" customFormat="1" ht="20.149999999999999" customHeight="1" x14ac:dyDescent="0.3">
      <c r="A8" s="117" t="str">
        <f>"Forderung für den Vereinbarungszeitraum " &amp; BJ</f>
        <v>Forderung für den Vereinbarungszeitraum &lt;x&gt;</v>
      </c>
      <c r="B8" s="207"/>
      <c r="C8" s="207"/>
    </row>
    <row r="9" spans="1:3" s="1" customFormat="1" ht="20.149999999999999" customHeight="1" x14ac:dyDescent="0.3">
      <c r="A9" s="127" t="s">
        <v>4362</v>
      </c>
      <c r="B9" s="259"/>
      <c r="C9" s="15"/>
    </row>
    <row r="10" spans="1:3" s="27" customFormat="1" ht="14.25" customHeight="1" thickBot="1" x14ac:dyDescent="0.35">
      <c r="A10" s="71"/>
      <c r="B10" s="139"/>
      <c r="C10" s="71"/>
    </row>
    <row r="11" spans="1:3" s="1" customFormat="1" ht="20.149999999999999" customHeight="1" thickBot="1" x14ac:dyDescent="0.35">
      <c r="A11" s="80" t="s">
        <v>106</v>
      </c>
      <c r="B11" s="195" t="s">
        <v>14</v>
      </c>
      <c r="C11" s="82" t="s">
        <v>183</v>
      </c>
    </row>
    <row r="12" spans="1:3" s="21" customFormat="1" ht="20.149999999999999" customHeight="1" thickBot="1" x14ac:dyDescent="0.35">
      <c r="A12" s="93" t="s">
        <v>114</v>
      </c>
      <c r="B12" s="102"/>
      <c r="C12" s="82" t="s">
        <v>108</v>
      </c>
    </row>
    <row r="13" spans="1:3" s="21" customFormat="1" ht="20.149999999999999" customHeight="1" x14ac:dyDescent="0.25">
      <c r="A13" s="585">
        <v>1</v>
      </c>
      <c r="B13" s="190" t="s">
        <v>16</v>
      </c>
      <c r="C13" s="562"/>
    </row>
    <row r="14" spans="1:3" s="21" customFormat="1" ht="20.149999999999999" customHeight="1" x14ac:dyDescent="0.25">
      <c r="A14" s="196">
        <v>2</v>
      </c>
      <c r="B14" s="188" t="s">
        <v>109</v>
      </c>
      <c r="C14" s="563"/>
    </row>
    <row r="15" spans="1:3" s="21" customFormat="1" ht="20.149999999999999" customHeight="1" x14ac:dyDescent="0.25">
      <c r="A15" s="196">
        <v>3</v>
      </c>
      <c r="B15" s="188" t="s">
        <v>19</v>
      </c>
      <c r="C15" s="563"/>
    </row>
    <row r="16" spans="1:3" s="21" customFormat="1" ht="20.149999999999999" customHeight="1" x14ac:dyDescent="0.25">
      <c r="A16" s="196">
        <v>4</v>
      </c>
      <c r="B16" s="188" t="s">
        <v>113</v>
      </c>
      <c r="C16" s="563"/>
    </row>
    <row r="17" spans="1:3" s="21" customFormat="1" ht="20.149999999999999" customHeight="1" x14ac:dyDescent="0.25">
      <c r="A17" s="196">
        <v>5</v>
      </c>
      <c r="B17" s="188" t="s">
        <v>111</v>
      </c>
      <c r="C17" s="563"/>
    </row>
    <row r="18" spans="1:3" s="21" customFormat="1" ht="20.149999999999999" customHeight="1" x14ac:dyDescent="0.25">
      <c r="A18" s="196">
        <v>6</v>
      </c>
      <c r="B18" s="188" t="s">
        <v>110</v>
      </c>
      <c r="C18" s="563"/>
    </row>
    <row r="19" spans="1:3" s="21" customFormat="1" ht="20.149999999999999" customHeight="1" x14ac:dyDescent="0.25">
      <c r="A19" s="196">
        <v>7</v>
      </c>
      <c r="B19" s="188" t="s">
        <v>112</v>
      </c>
      <c r="C19" s="563"/>
    </row>
    <row r="20" spans="1:3" s="21" customFormat="1" ht="20.149999999999999" customHeight="1" thickBot="1" x14ac:dyDescent="0.3">
      <c r="A20" s="196">
        <v>8</v>
      </c>
      <c r="B20" s="188" t="s">
        <v>168</v>
      </c>
      <c r="C20" s="563"/>
    </row>
    <row r="21" spans="1:3" s="21" customFormat="1" ht="20.149999999999999" customHeight="1" thickBot="1" x14ac:dyDescent="0.3">
      <c r="A21" s="197">
        <v>9</v>
      </c>
      <c r="B21" s="238" t="s">
        <v>161</v>
      </c>
      <c r="C21" s="56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A7:B7"/>
    <mergeCell ref="B4:C4"/>
  </mergeCells>
  <pageMargins left="0.39370078740157499" right="0.39370078740157499" top="0.78740157480314998" bottom="0.78740157480314998" header="0.31496062992126" footer="0.31496062992126"/>
  <pageSetup paperSize="9" scale="75" fitToHeight="0" orientation="portrait" cellComments="atEnd" r:id="rId1"/>
  <headerFooter>
    <oddFooter xml:space="preserve">&amp;H von &amp;A&amp;PAEB-Psych 2020 - Deutsche Krankenhausgesellschaft e. &amp;L&amp;&amp;R&amp;Z von </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3">
    <tabColor theme="8" tint="0.59996337778862885"/>
    <pageSetUpPr fitToPage="1"/>
  </sheetPr>
  <dimension ref="A1:C26"/>
  <sheetViews>
    <sheetView zoomScaleNormal="100" zoomScalePageLayoutView="85" workbookViewId="0">
      <selection activeCell="B9" sqref="B9"/>
    </sheetView>
  </sheetViews>
  <sheetFormatPr baseColWidth="10" defaultColWidth="10" defaultRowHeight="14" x14ac:dyDescent="0.3"/>
  <cols>
    <col min="1" max="1" width="21.9140625" style="70" customWidth="1"/>
    <col min="2" max="2" width="74.58203125" style="70" customWidth="1"/>
    <col min="3" max="3" width="20.58203125" style="70" customWidth="1"/>
    <col min="4" max="16384" width="10" style="70"/>
  </cols>
  <sheetData>
    <row r="1" spans="1:3" s="1" customFormat="1" ht="9.9" customHeight="1" x14ac:dyDescent="0.3">
      <c r="A1" s="1" t="s">
        <v>190</v>
      </c>
    </row>
    <row r="2" spans="1:3" s="1" customFormat="1" ht="20.149999999999999" customHeight="1" x14ac:dyDescent="0.3">
      <c r="A2" s="183" t="s">
        <v>105</v>
      </c>
      <c r="B2" s="275" t="str">
        <f>IF(ISBLANK('A1'!B2),"",'A1'!B2)</f>
        <v/>
      </c>
      <c r="C2" s="208"/>
    </row>
    <row r="3" spans="1:3" s="1" customFormat="1" ht="20.149999999999999" customHeight="1" x14ac:dyDescent="0.3">
      <c r="A3" s="183" t="s">
        <v>13</v>
      </c>
      <c r="B3" s="275" t="str">
        <f>IF(ISBLANK('A1'!B3),"",TEXT('A1'!B3,"t.M.jjjj"))</f>
        <v/>
      </c>
      <c r="C3" s="208"/>
    </row>
    <row r="4" spans="1:3" s="1" customFormat="1" ht="20.149999999999999" customHeight="1" x14ac:dyDescent="0.3">
      <c r="A4" s="183" t="s">
        <v>0</v>
      </c>
      <c r="B4" s="639" t="str">
        <f>IF(ISBLANK('A1'!B4),"",'A1'!B4)</f>
        <v/>
      </c>
      <c r="C4" s="667"/>
    </row>
    <row r="5" spans="1:3" s="1" customFormat="1" ht="20.149999999999999" customHeight="1" x14ac:dyDescent="0.3">
      <c r="A5" s="183" t="s">
        <v>189</v>
      </c>
      <c r="B5" s="275" t="str">
        <f ca="1">RIGHT(CELL("dateiname",A1),LEN(CELL("dateiname",A1))-FIND("]",CELL("dateiname",A1)))</f>
        <v>K2 FA4 V</v>
      </c>
      <c r="C5"/>
    </row>
    <row r="6" spans="1:3" s="1" customFormat="1" ht="20.149999999999999" customHeight="1" x14ac:dyDescent="0.3">
      <c r="B6" s="73"/>
    </row>
    <row r="7" spans="1:3" s="1" customFormat="1" ht="20.149999999999999" customHeight="1" x14ac:dyDescent="0.3">
      <c r="A7" s="660" t="s">
        <v>4387</v>
      </c>
      <c r="B7" s="661"/>
      <c r="C7" s="207"/>
    </row>
    <row r="8" spans="1:3" s="1" customFormat="1" ht="20.149999999999999" customHeight="1" x14ac:dyDescent="0.3">
      <c r="A8" s="117" t="str">
        <f>"Vereinbarung für den Vereinbarungszeitraum " &amp; BJ</f>
        <v>Vereinbarung für den Vereinbarungszeitraum &lt;x&gt;</v>
      </c>
      <c r="B8" s="117"/>
      <c r="C8" s="117"/>
    </row>
    <row r="9" spans="1:3" s="1" customFormat="1" ht="20.149999999999999" customHeight="1" x14ac:dyDescent="0.3">
      <c r="A9" s="127" t="s">
        <v>4362</v>
      </c>
      <c r="B9" s="259"/>
      <c r="C9" s="15"/>
    </row>
    <row r="10" spans="1:3" s="27" customFormat="1" ht="14.25" customHeight="1" thickBot="1" x14ac:dyDescent="0.35">
      <c r="A10" s="71"/>
      <c r="B10" s="139"/>
      <c r="C10" s="71"/>
    </row>
    <row r="11" spans="1:3" s="1" customFormat="1" ht="20.149999999999999" customHeight="1" thickBot="1" x14ac:dyDescent="0.35">
      <c r="A11" s="80" t="s">
        <v>106</v>
      </c>
      <c r="B11" s="195" t="s">
        <v>14</v>
      </c>
      <c r="C11" s="82" t="s">
        <v>184</v>
      </c>
    </row>
    <row r="12" spans="1:3" s="21" customFormat="1" ht="20.149999999999999" customHeight="1" thickBot="1" x14ac:dyDescent="0.35">
      <c r="A12" s="93" t="s">
        <v>114</v>
      </c>
      <c r="B12" s="102"/>
      <c r="C12" s="82" t="s">
        <v>108</v>
      </c>
    </row>
    <row r="13" spans="1:3" s="21" customFormat="1" ht="20.149999999999999" customHeight="1" x14ac:dyDescent="0.25">
      <c r="A13" s="585">
        <v>1</v>
      </c>
      <c r="B13" s="190" t="s">
        <v>16</v>
      </c>
      <c r="C13" s="562"/>
    </row>
    <row r="14" spans="1:3" s="21" customFormat="1" ht="20.149999999999999" customHeight="1" x14ac:dyDescent="0.25">
      <c r="A14" s="196">
        <v>2</v>
      </c>
      <c r="B14" s="188" t="s">
        <v>109</v>
      </c>
      <c r="C14" s="563"/>
    </row>
    <row r="15" spans="1:3" s="21" customFormat="1" ht="20.149999999999999" customHeight="1" x14ac:dyDescent="0.25">
      <c r="A15" s="196">
        <v>3</v>
      </c>
      <c r="B15" s="188" t="s">
        <v>19</v>
      </c>
      <c r="C15" s="563"/>
    </row>
    <row r="16" spans="1:3" s="21" customFormat="1" ht="20.149999999999999" customHeight="1" x14ac:dyDescent="0.25">
      <c r="A16" s="196">
        <v>4</v>
      </c>
      <c r="B16" s="188" t="s">
        <v>113</v>
      </c>
      <c r="C16" s="563"/>
    </row>
    <row r="17" spans="1:3" s="21" customFormat="1" ht="20.149999999999999" customHeight="1" x14ac:dyDescent="0.25">
      <c r="A17" s="196">
        <v>5</v>
      </c>
      <c r="B17" s="188" t="s">
        <v>111</v>
      </c>
      <c r="C17" s="563"/>
    </row>
    <row r="18" spans="1:3" s="21" customFormat="1" ht="20.149999999999999" customHeight="1" x14ac:dyDescent="0.25">
      <c r="A18" s="196">
        <v>6</v>
      </c>
      <c r="B18" s="188" t="s">
        <v>110</v>
      </c>
      <c r="C18" s="563"/>
    </row>
    <row r="19" spans="1:3" s="21" customFormat="1" ht="20.149999999999999" customHeight="1" x14ac:dyDescent="0.25">
      <c r="A19" s="196">
        <v>7</v>
      </c>
      <c r="B19" s="188" t="s">
        <v>112</v>
      </c>
      <c r="C19" s="563"/>
    </row>
    <row r="20" spans="1:3" s="21" customFormat="1" ht="20.149999999999999" customHeight="1" thickBot="1" x14ac:dyDescent="0.3">
      <c r="A20" s="196">
        <v>8</v>
      </c>
      <c r="B20" s="188" t="s">
        <v>168</v>
      </c>
      <c r="C20" s="563"/>
    </row>
    <row r="21" spans="1:3" s="21" customFormat="1" ht="20.149999999999999" customHeight="1" thickBot="1" x14ac:dyDescent="0.3">
      <c r="A21" s="197">
        <v>9</v>
      </c>
      <c r="B21" s="238" t="s">
        <v>161</v>
      </c>
      <c r="C21" s="561">
        <f>SUM(C13:C20)</f>
        <v>0</v>
      </c>
    </row>
    <row r="22" spans="1:3" s="27" customFormat="1" x14ac:dyDescent="0.3">
      <c r="B22" s="30"/>
    </row>
    <row r="23" spans="1:3" s="21" customFormat="1" ht="16.5" x14ac:dyDescent="0.3">
      <c r="A23" s="146"/>
      <c r="B23" s="147"/>
      <c r="C23" s="86"/>
    </row>
    <row r="24" spans="1:3" x14ac:dyDescent="0.3">
      <c r="A24" s="27"/>
      <c r="B24" s="32"/>
      <c r="C24" s="27"/>
    </row>
    <row r="25" spans="1:3" x14ac:dyDescent="0.3">
      <c r="A25" s="27"/>
      <c r="B25" s="33"/>
      <c r="C25" s="33"/>
    </row>
    <row r="26" spans="1:3" ht="16.5" x14ac:dyDescent="0.3">
      <c r="A26" s="35"/>
      <c r="B26" s="34"/>
    </row>
  </sheetData>
  <sheetProtection sheet="1" objects="1" scenarios="1"/>
  <mergeCells count="2">
    <mergeCell ref="A7:B7"/>
    <mergeCell ref="B4:C4"/>
  </mergeCells>
  <pageMargins left="0.39370078740157499" right="0.39370078740157499" top="0.78740157480314998" bottom="0.78740157480314998" header="0.31496062992126" footer="0.31496062992126"/>
  <pageSetup paperSize="9" scale="75" fitToHeight="0" orientation="portrait" cellComments="atEnd" r:id="rId1"/>
  <headerFooter>
    <oddFooter xml:space="preserve">&amp;H von &amp;A&amp;PAEB-Psych 2020 - Deutsche Krankenhausgesellschaft e. &amp;L&amp;&amp;R&amp;Z von </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3">
    <tabColor theme="7" tint="0.59996337778862885"/>
    <pageSetUpPr fitToPage="1"/>
  </sheetPr>
  <dimension ref="A1:E26"/>
  <sheetViews>
    <sheetView zoomScaleNormal="100" zoomScalePageLayoutView="85" workbookViewId="0">
      <selection activeCell="B9" sqref="B9"/>
    </sheetView>
  </sheetViews>
  <sheetFormatPr baseColWidth="10" defaultColWidth="10" defaultRowHeight="14" x14ac:dyDescent="0.3"/>
  <cols>
    <col min="1" max="1" width="21.9140625" style="31" customWidth="1"/>
    <col min="2" max="2" width="74.58203125" style="31" customWidth="1"/>
    <col min="3" max="3" width="21.5" style="31" customWidth="1"/>
    <col min="4" max="5" width="20.58203125" style="70" customWidth="1"/>
    <col min="6" max="16384" width="10" style="31"/>
  </cols>
  <sheetData>
    <row r="1" spans="1:5" s="1" customFormat="1" ht="9.9" customHeight="1" x14ac:dyDescent="0.3">
      <c r="A1" s="1" t="s">
        <v>190</v>
      </c>
    </row>
    <row r="2" spans="1:5" s="1" customFormat="1" ht="20.149999999999999" customHeight="1" x14ac:dyDescent="0.3">
      <c r="A2" s="183" t="s">
        <v>105</v>
      </c>
      <c r="B2" s="275" t="str">
        <f>IF(ISBLANK('A1'!B2),"",'A1'!B2)</f>
        <v/>
      </c>
      <c r="C2" s="208"/>
      <c r="D2" s="208"/>
      <c r="E2" s="208"/>
    </row>
    <row r="3" spans="1:5" s="1" customFormat="1" ht="20.149999999999999" customHeight="1" x14ac:dyDescent="0.3">
      <c r="A3" s="183" t="s">
        <v>13</v>
      </c>
      <c r="B3" s="275" t="str">
        <f>IF(ISBLANK('A1'!B3),"",TEXT('A1'!B3,"t.M.jjjj"))</f>
        <v/>
      </c>
      <c r="C3" s="208"/>
      <c r="D3" s="208"/>
      <c r="E3" s="208"/>
    </row>
    <row r="4" spans="1:5" s="1" customFormat="1" ht="20.149999999999999" customHeight="1" x14ac:dyDescent="0.3">
      <c r="A4" s="183" t="s">
        <v>0</v>
      </c>
      <c r="B4" s="639" t="str">
        <f>IF(ISBLANK('A1'!B4),"",'A1'!B4)</f>
        <v/>
      </c>
      <c r="C4" s="667"/>
      <c r="D4" s="237"/>
      <c r="E4" s="237"/>
    </row>
    <row r="5" spans="1:5" s="1" customFormat="1" ht="20.149999999999999" customHeight="1" x14ac:dyDescent="0.3">
      <c r="A5" s="183" t="s">
        <v>189</v>
      </c>
      <c r="B5" s="275" t="str">
        <f ca="1">RIGHT(CELL("dateiname",A1),LEN(CELL("dateiname",A1))-FIND("]",CELL("dateiname",A1)))</f>
        <v>K2 FA4</v>
      </c>
      <c r="C5"/>
      <c r="D5"/>
      <c r="E5"/>
    </row>
    <row r="6" spans="1:5" s="1" customFormat="1" ht="20.149999999999999" customHeight="1" x14ac:dyDescent="0.3">
      <c r="B6" s="73"/>
    </row>
    <row r="7" spans="1:5" s="1" customFormat="1" ht="20.149999999999999" customHeight="1" x14ac:dyDescent="0.3">
      <c r="A7" s="660" t="s">
        <v>4387</v>
      </c>
      <c r="B7" s="661"/>
      <c r="C7" s="661"/>
      <c r="D7" s="182"/>
      <c r="E7" s="182"/>
    </row>
    <row r="8" spans="1:5" s="1" customFormat="1" ht="20.149999999999999" customHeight="1" x14ac:dyDescent="0.3">
      <c r="A8" s="206" t="s">
        <v>4383</v>
      </c>
      <c r="B8" s="207"/>
      <c r="C8" s="207"/>
      <c r="D8" s="207"/>
      <c r="E8" s="207"/>
    </row>
    <row r="9" spans="1:5" s="1" customFormat="1" ht="20.149999999999999" customHeight="1" x14ac:dyDescent="0.3">
      <c r="A9" s="127" t="s">
        <v>4362</v>
      </c>
      <c r="B9" s="259"/>
      <c r="C9" s="15"/>
      <c r="D9" s="15"/>
      <c r="E9" s="15"/>
    </row>
    <row r="10" spans="1:5" s="27" customFormat="1" ht="14.25" customHeight="1" thickBot="1" x14ac:dyDescent="0.35">
      <c r="A10" s="71"/>
      <c r="B10" s="139"/>
      <c r="C10" s="71"/>
      <c r="D10" s="71"/>
      <c r="E10" s="71"/>
    </row>
    <row r="11" spans="1:5" s="1" customFormat="1" ht="20.149999999999999" customHeight="1" thickBot="1" x14ac:dyDescent="0.35">
      <c r="A11" s="80" t="s">
        <v>106</v>
      </c>
      <c r="B11" s="195" t="s">
        <v>14</v>
      </c>
      <c r="C11" s="194" t="s">
        <v>182</v>
      </c>
      <c r="D11" s="82" t="s">
        <v>183</v>
      </c>
      <c r="E11" s="82" t="s">
        <v>184</v>
      </c>
    </row>
    <row r="12" spans="1:5" s="21" customFormat="1" ht="20.149999999999999" customHeight="1" thickBot="1" x14ac:dyDescent="0.35">
      <c r="A12" s="93" t="s">
        <v>114</v>
      </c>
      <c r="B12" s="102"/>
      <c r="C12" s="194" t="s">
        <v>108</v>
      </c>
      <c r="D12" s="82" t="s">
        <v>108</v>
      </c>
      <c r="E12" s="82" t="s">
        <v>108</v>
      </c>
    </row>
    <row r="13" spans="1:5" s="21" customFormat="1" ht="20.149999999999999" customHeight="1" x14ac:dyDescent="0.25">
      <c r="A13" s="107" t="s">
        <v>15</v>
      </c>
      <c r="B13" s="190" t="s">
        <v>16</v>
      </c>
      <c r="C13" s="564">
        <f>'K2 FA4 VJV'!C13</f>
        <v>0</v>
      </c>
      <c r="D13" s="564">
        <f>'K2 FA4 F'!C13</f>
        <v>0</v>
      </c>
      <c r="E13" s="564">
        <f>'K2 FA4 V'!C13</f>
        <v>0</v>
      </c>
    </row>
    <row r="14" spans="1:5" s="21" customFormat="1" ht="20.149999999999999" customHeight="1" x14ac:dyDescent="0.25">
      <c r="A14" s="108" t="s">
        <v>17</v>
      </c>
      <c r="B14" s="188" t="s">
        <v>109</v>
      </c>
      <c r="C14" s="565">
        <f>'K2 FA4 VJV'!C14</f>
        <v>0</v>
      </c>
      <c r="D14" s="566">
        <f>'K2 FA4 F'!C14</f>
        <v>0</v>
      </c>
      <c r="E14" s="566">
        <f>'K2 FA4 V'!C14</f>
        <v>0</v>
      </c>
    </row>
    <row r="15" spans="1:5" s="21" customFormat="1" ht="20.149999999999999" customHeight="1" x14ac:dyDescent="0.25">
      <c r="A15" s="108" t="s">
        <v>18</v>
      </c>
      <c r="B15" s="188" t="s">
        <v>19</v>
      </c>
      <c r="C15" s="565">
        <f>'K2 FA4 VJV'!C15</f>
        <v>0</v>
      </c>
      <c r="D15" s="566">
        <f>'K2 FA4 F'!C15</f>
        <v>0</v>
      </c>
      <c r="E15" s="566">
        <f>'K2 FA4 V'!C15</f>
        <v>0</v>
      </c>
    </row>
    <row r="16" spans="1:5" s="21" customFormat="1" ht="20.149999999999999" customHeight="1" x14ac:dyDescent="0.25">
      <c r="A16" s="108" t="s">
        <v>20</v>
      </c>
      <c r="B16" s="188" t="s">
        <v>113</v>
      </c>
      <c r="C16" s="565">
        <f>'K2 FA4 VJV'!C16</f>
        <v>0</v>
      </c>
      <c r="D16" s="566">
        <f>'K2 FA4 F'!C16</f>
        <v>0</v>
      </c>
      <c r="E16" s="566">
        <f>'K2 FA4 V'!C16</f>
        <v>0</v>
      </c>
    </row>
    <row r="17" spans="1:5" s="21" customFormat="1" ht="20.149999999999999" customHeight="1" x14ac:dyDescent="0.25">
      <c r="A17" s="108" t="s">
        <v>21</v>
      </c>
      <c r="B17" s="188" t="s">
        <v>111</v>
      </c>
      <c r="C17" s="565">
        <f>'K2 FA4 VJV'!C17</f>
        <v>0</v>
      </c>
      <c r="D17" s="566">
        <f>'K2 FA4 F'!C17</f>
        <v>0</v>
      </c>
      <c r="E17" s="566">
        <f>'K2 FA4 V'!C17</f>
        <v>0</v>
      </c>
    </row>
    <row r="18" spans="1:5" s="21" customFormat="1" ht="20.149999999999999" customHeight="1" x14ac:dyDescent="0.25">
      <c r="A18" s="108" t="s">
        <v>22</v>
      </c>
      <c r="B18" s="188" t="s">
        <v>110</v>
      </c>
      <c r="C18" s="565">
        <f>'K2 FA4 VJV'!C18</f>
        <v>0</v>
      </c>
      <c r="D18" s="566">
        <f>'K2 FA4 F'!C18</f>
        <v>0</v>
      </c>
      <c r="E18" s="566">
        <f>'K2 FA4 V'!C18</f>
        <v>0</v>
      </c>
    </row>
    <row r="19" spans="1:5" s="21" customFormat="1" ht="20.149999999999999" customHeight="1" x14ac:dyDescent="0.25">
      <c r="A19" s="108" t="s">
        <v>23</v>
      </c>
      <c r="B19" s="188" t="s">
        <v>112</v>
      </c>
      <c r="C19" s="565">
        <f>'K2 FA4 VJV'!C19</f>
        <v>0</v>
      </c>
      <c r="D19" s="566">
        <f>'K2 FA4 F'!C19</f>
        <v>0</v>
      </c>
      <c r="E19" s="566">
        <f>'K2 FA4 V'!C19</f>
        <v>0</v>
      </c>
    </row>
    <row r="20" spans="1:5" s="21" customFormat="1" ht="20.149999999999999" customHeight="1" thickBot="1" x14ac:dyDescent="0.3">
      <c r="A20" s="196">
        <v>8</v>
      </c>
      <c r="B20" s="188" t="s">
        <v>168</v>
      </c>
      <c r="C20" s="567">
        <f>'K2 FA4 VJV'!C20</f>
        <v>0</v>
      </c>
      <c r="D20" s="566">
        <f>'K2 FA4 F'!C20</f>
        <v>0</v>
      </c>
      <c r="E20" s="566">
        <f>'K2 FA4 V'!C20</f>
        <v>0</v>
      </c>
    </row>
    <row r="21" spans="1:5" s="21" customFormat="1" ht="20.149999999999999" customHeight="1" thickBot="1" x14ac:dyDescent="0.3">
      <c r="A21" s="197">
        <v>9</v>
      </c>
      <c r="B21" s="238" t="s">
        <v>161</v>
      </c>
      <c r="C21" s="561">
        <f>'K2 FA4 VJV'!C21</f>
        <v>0</v>
      </c>
      <c r="D21" s="568">
        <f>'K2 FA4 F'!C21</f>
        <v>0</v>
      </c>
      <c r="E21" s="568">
        <f>'K2 FA4 V'!C21</f>
        <v>0</v>
      </c>
    </row>
    <row r="22" spans="1:5" s="27" customFormat="1" x14ac:dyDescent="0.3">
      <c r="B22" s="30"/>
    </row>
    <row r="23" spans="1:5" s="21" customFormat="1" ht="16.5" x14ac:dyDescent="0.3">
      <c r="A23" s="146"/>
      <c r="B23" s="147"/>
      <c r="C23" s="86"/>
      <c r="D23" s="86"/>
      <c r="E23" s="86"/>
    </row>
    <row r="24" spans="1:5" x14ac:dyDescent="0.3">
      <c r="A24" s="27"/>
      <c r="B24" s="32"/>
      <c r="C24" s="27"/>
      <c r="D24" s="27"/>
      <c r="E24" s="27"/>
    </row>
    <row r="25" spans="1:5" x14ac:dyDescent="0.3">
      <c r="A25" s="27"/>
      <c r="B25" s="33"/>
      <c r="C25" s="33"/>
      <c r="D25" s="33"/>
      <c r="E25" s="33"/>
    </row>
    <row r="26" spans="1:5" ht="16.5" x14ac:dyDescent="0.3">
      <c r="A26" s="35"/>
      <c r="B26" s="34"/>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55" fitToHeight="0" orientation="portrait" r:id="rId1"/>
  <headerFooter>
    <oddFooter>&amp;L&amp;A&amp;R&amp;P von &amp;N&amp;CAEB-Psych 2020 - Deutsche Krankenhausgesellschaft e. V.</oddFooter>
  </headerFooter>
  <ignoredErrors>
    <ignoredError sqref="A13:A19" numberStoredAsText="1"/>
  </ignoredErrors>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7">
    <tabColor theme="9" tint="0.59996337778862885"/>
    <pageSetUpPr fitToPage="1"/>
  </sheetPr>
  <dimension ref="A1:F38"/>
  <sheetViews>
    <sheetView zoomScaleNormal="100" zoomScalePageLayoutView="70" workbookViewId="0">
      <selection activeCell="C13" sqref="C13"/>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P1 KH VJV</v>
      </c>
      <c r="C5"/>
      <c r="D5"/>
      <c r="E5"/>
      <c r="F5"/>
    </row>
    <row r="6" spans="1:6" s="1" customFormat="1" ht="20.149999999999999" customHeight="1" x14ac:dyDescent="0.3">
      <c r="B6" s="73"/>
    </row>
    <row r="7" spans="1:6" s="1" customFormat="1" ht="20.149999999999999" customHeight="1" x14ac:dyDescent="0.3">
      <c r="A7" s="660" t="s">
        <v>4388</v>
      </c>
      <c r="B7" s="661"/>
      <c r="C7" s="661"/>
    </row>
    <row r="8" spans="1:6" s="1" customFormat="1" ht="20.149999999999999" customHeight="1" x14ac:dyDescent="0.3">
      <c r="A8" s="660" t="str">
        <f>"Vereinbarung für das Vorjahr (" &amp; VJ &amp; ")"</f>
        <v>Vereinbarung für das Vorjahr (&lt;x-1&gt;)</v>
      </c>
      <c r="B8" s="661"/>
      <c r="C8" s="661"/>
    </row>
    <row r="9" spans="1:6" s="27" customFormat="1" ht="14.25" customHeight="1" thickBot="1" x14ac:dyDescent="0.35">
      <c r="A9" s="71"/>
      <c r="B9" s="71"/>
      <c r="C9" s="71"/>
    </row>
    <row r="10" spans="1:6" s="1" customFormat="1" ht="39.9" customHeight="1" thickBot="1" x14ac:dyDescent="0.35">
      <c r="A10" s="80" t="s">
        <v>106</v>
      </c>
      <c r="B10" s="81" t="s">
        <v>56</v>
      </c>
      <c r="C10" s="97" t="s">
        <v>57</v>
      </c>
      <c r="D10" s="98" t="s">
        <v>173</v>
      </c>
    </row>
    <row r="11" spans="1:6" s="100" customFormat="1" ht="14" x14ac:dyDescent="0.3">
      <c r="A11" s="99"/>
      <c r="B11" s="99"/>
      <c r="C11" s="99"/>
    </row>
    <row r="12" spans="1:6" s="105" customFormat="1" ht="20.149999999999999" customHeight="1" thickBot="1" x14ac:dyDescent="0.35">
      <c r="A12" s="101" t="s">
        <v>114</v>
      </c>
      <c r="B12" s="102"/>
      <c r="C12" s="103"/>
      <c r="D12" s="104"/>
    </row>
    <row r="13" spans="1:6" s="105" customFormat="1" ht="20.149999999999999" customHeight="1" x14ac:dyDescent="0.25">
      <c r="A13" s="585">
        <v>1</v>
      </c>
      <c r="B13" s="94" t="s">
        <v>16</v>
      </c>
      <c r="C13" s="260"/>
      <c r="D13" s="264"/>
    </row>
    <row r="14" spans="1:6" s="105" customFormat="1" ht="20.149999999999999" customHeight="1" x14ac:dyDescent="0.25">
      <c r="A14" s="196">
        <v>2</v>
      </c>
      <c r="B14" s="95" t="s">
        <v>109</v>
      </c>
      <c r="C14" s="261"/>
      <c r="D14" s="265"/>
    </row>
    <row r="15" spans="1:6" s="105" customFormat="1" ht="20.149999999999999" customHeight="1" x14ac:dyDescent="0.25">
      <c r="A15" s="196">
        <v>3</v>
      </c>
      <c r="B15" s="95" t="s">
        <v>19</v>
      </c>
      <c r="C15" s="261"/>
      <c r="D15" s="265"/>
    </row>
    <row r="16" spans="1:6" s="105" customFormat="1" ht="20.149999999999999" customHeight="1" x14ac:dyDescent="0.25">
      <c r="A16" s="196">
        <v>4</v>
      </c>
      <c r="B16" s="95" t="s">
        <v>113</v>
      </c>
      <c r="C16" s="261"/>
      <c r="D16" s="265"/>
    </row>
    <row r="17" spans="1:4" s="105" customFormat="1" ht="20.149999999999999" customHeight="1" x14ac:dyDescent="0.25">
      <c r="A17" s="196">
        <v>5</v>
      </c>
      <c r="B17" s="95" t="s">
        <v>111</v>
      </c>
      <c r="C17" s="261"/>
      <c r="D17" s="265"/>
    </row>
    <row r="18" spans="1:4" s="105" customFormat="1" ht="20.149999999999999" customHeight="1" x14ac:dyDescent="0.25">
      <c r="A18" s="196">
        <v>6</v>
      </c>
      <c r="B18" s="95" t="s">
        <v>110</v>
      </c>
      <c r="C18" s="261"/>
      <c r="D18" s="265"/>
    </row>
    <row r="19" spans="1:4" s="105" customFormat="1" ht="20.149999999999999" customHeight="1" x14ac:dyDescent="0.25">
      <c r="A19" s="196">
        <v>7</v>
      </c>
      <c r="B19" s="95" t="s">
        <v>112</v>
      </c>
      <c r="C19" s="261"/>
      <c r="D19" s="265"/>
    </row>
    <row r="20" spans="1:4" s="105" customFormat="1" ht="20.149999999999999" customHeight="1" x14ac:dyDescent="0.25">
      <c r="A20" s="196">
        <v>8</v>
      </c>
      <c r="B20" s="95" t="s">
        <v>168</v>
      </c>
      <c r="C20" s="261"/>
      <c r="D20" s="265"/>
    </row>
    <row r="21" spans="1:4" s="105" customFormat="1" ht="20.149999999999999" customHeight="1" thickBot="1" x14ac:dyDescent="0.35">
      <c r="A21" s="197">
        <v>9</v>
      </c>
      <c r="B21" s="116" t="s">
        <v>132</v>
      </c>
      <c r="C21" s="284">
        <f>SUM(C13:C20)</f>
        <v>0</v>
      </c>
      <c r="D21" s="176" t="s">
        <v>172</v>
      </c>
    </row>
    <row r="22" spans="1:4" s="105" customFormat="1" ht="20.149999999999999" customHeight="1" thickBot="1" x14ac:dyDescent="0.35">
      <c r="A22" s="101" t="s">
        <v>129</v>
      </c>
      <c r="B22" s="102"/>
      <c r="C22" s="103"/>
      <c r="D22" s="104"/>
    </row>
    <row r="23" spans="1:4" s="105" customFormat="1" ht="20.149999999999999" customHeight="1" x14ac:dyDescent="0.25">
      <c r="A23" s="585">
        <v>10</v>
      </c>
      <c r="B23" s="94" t="s">
        <v>27</v>
      </c>
      <c r="C23" s="262"/>
      <c r="D23" s="264"/>
    </row>
    <row r="24" spans="1:4" s="105" customFormat="1" ht="20.149999999999999" customHeight="1" x14ac:dyDescent="0.25">
      <c r="A24" s="196">
        <v>11</v>
      </c>
      <c r="B24" s="95" t="s">
        <v>29</v>
      </c>
      <c r="C24" s="263"/>
      <c r="D24" s="265"/>
    </row>
    <row r="25" spans="1:4" ht="20.149999999999999" customHeight="1" x14ac:dyDescent="0.25">
      <c r="A25" s="196">
        <v>12</v>
      </c>
      <c r="B25" s="95" t="s">
        <v>31</v>
      </c>
      <c r="C25" s="263"/>
      <c r="D25" s="265"/>
    </row>
    <row r="26" spans="1:4" ht="20.149999999999999" customHeight="1" x14ac:dyDescent="0.25">
      <c r="A26" s="196">
        <v>13</v>
      </c>
      <c r="B26" s="95" t="s">
        <v>33</v>
      </c>
      <c r="C26" s="263"/>
      <c r="D26" s="265"/>
    </row>
    <row r="27" spans="1:4" ht="20.149999999999999" customHeight="1" x14ac:dyDescent="0.25">
      <c r="A27" s="196">
        <v>14</v>
      </c>
      <c r="B27" s="95" t="s">
        <v>35</v>
      </c>
      <c r="C27" s="263"/>
      <c r="D27" s="265"/>
    </row>
    <row r="28" spans="1:4" ht="20.149999999999999" customHeight="1" x14ac:dyDescent="0.25">
      <c r="A28" s="196">
        <v>15</v>
      </c>
      <c r="B28" s="95" t="s">
        <v>37</v>
      </c>
      <c r="C28" s="263"/>
      <c r="D28" s="265"/>
    </row>
    <row r="29" spans="1:4" ht="20.149999999999999" customHeight="1" x14ac:dyDescent="0.25">
      <c r="A29" s="196">
        <v>16</v>
      </c>
      <c r="B29" s="95" t="s">
        <v>39</v>
      </c>
      <c r="C29" s="263"/>
      <c r="D29" s="265"/>
    </row>
    <row r="30" spans="1:4" ht="20.149999999999999" customHeight="1" x14ac:dyDescent="0.25">
      <c r="A30" s="196">
        <v>17</v>
      </c>
      <c r="B30" s="95" t="s">
        <v>41</v>
      </c>
      <c r="C30" s="263"/>
      <c r="D30" s="265"/>
    </row>
    <row r="31" spans="1:4" ht="20.149999999999999" customHeight="1" x14ac:dyDescent="0.25">
      <c r="A31" s="196">
        <v>18</v>
      </c>
      <c r="B31" s="95" t="s">
        <v>43</v>
      </c>
      <c r="C31" s="263"/>
      <c r="D31" s="265"/>
    </row>
    <row r="32" spans="1:4" ht="20.149999999999999" customHeight="1" x14ac:dyDescent="0.25">
      <c r="A32" s="196">
        <v>19</v>
      </c>
      <c r="B32" s="95" t="s">
        <v>45</v>
      </c>
      <c r="C32" s="263"/>
      <c r="D32" s="265"/>
    </row>
    <row r="33" spans="1:4" ht="20.149999999999999" customHeight="1" x14ac:dyDescent="0.25">
      <c r="A33" s="196">
        <v>20</v>
      </c>
      <c r="B33" s="95" t="s">
        <v>131</v>
      </c>
      <c r="C33" s="263"/>
      <c r="D33" s="265"/>
    </row>
    <row r="34" spans="1:4" ht="20.149999999999999" customHeight="1" thickBot="1" x14ac:dyDescent="0.3">
      <c r="A34" s="197">
        <v>21</v>
      </c>
      <c r="B34" s="116" t="s">
        <v>134</v>
      </c>
      <c r="C34" s="285">
        <f>SUM(C23:C33)</f>
        <v>0</v>
      </c>
      <c r="D34" s="177" t="s">
        <v>172</v>
      </c>
    </row>
    <row r="35" spans="1:4" ht="14.5" thickBot="1" x14ac:dyDescent="0.35">
      <c r="A35" s="101"/>
      <c r="B35" s="102"/>
      <c r="C35" s="103"/>
      <c r="D35" s="104"/>
    </row>
    <row r="36" spans="1:4" ht="20.149999999999999" customHeight="1" thickBot="1" x14ac:dyDescent="0.3">
      <c r="A36" s="584">
        <v>22</v>
      </c>
      <c r="B36" s="180" t="s">
        <v>133</v>
      </c>
      <c r="C36" s="277">
        <f>C34+C21</f>
        <v>0</v>
      </c>
      <c r="D36" s="178" t="s">
        <v>172</v>
      </c>
    </row>
    <row r="37" spans="1:4" ht="14" x14ac:dyDescent="0.3">
      <c r="A37" s="112"/>
      <c r="B37" s="113"/>
      <c r="C37" s="115"/>
      <c r="D37" s="114"/>
    </row>
    <row r="38" spans="1:4" x14ac:dyDescent="0.25">
      <c r="A38" s="105"/>
      <c r="B38" s="105"/>
      <c r="C38" s="106"/>
      <c r="D38" s="106"/>
    </row>
  </sheetData>
  <sheetProtection sheet="1" objects="1" scenarios="1"/>
  <mergeCells count="3">
    <mergeCell ref="A7:C7"/>
    <mergeCell ref="A8:C8"/>
    <mergeCell ref="B4:C4"/>
  </mergeCells>
  <pageMargins left="0.39370078740157483" right="0.39370078740157483" top="0.78740157480314965" bottom="0.78740157480314965" header="0.31496062992125984" footer="0.31496062992125984"/>
  <pageSetup paperSize="9" scale="67" fitToHeight="0" orientation="portrait" r:id="rId1"/>
  <headerFooter>
    <oddFooter>&amp;L&amp;A&amp;R&amp;P von &amp;N&amp;CAEB-Psych 2020 - Deutsche Krankenhausgesellschaft e. V.</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8">
    <tabColor theme="6" tint="0.59996337778862885"/>
  </sheetPr>
  <dimension ref="A1:F41"/>
  <sheetViews>
    <sheetView zoomScaleNormal="100" zoomScalePageLayoutView="70" workbookViewId="0">
      <selection activeCell="C13" sqref="C13"/>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P1 KH F</v>
      </c>
      <c r="C5"/>
      <c r="D5"/>
      <c r="E5"/>
      <c r="F5"/>
    </row>
    <row r="6" spans="1:6" s="1" customFormat="1" ht="20.149999999999999" customHeight="1" x14ac:dyDescent="0.3">
      <c r="B6" s="73"/>
    </row>
    <row r="7" spans="1:6" s="1" customFormat="1" ht="20.149999999999999" customHeight="1" x14ac:dyDescent="0.3">
      <c r="A7" s="660" t="s">
        <v>4388</v>
      </c>
      <c r="B7" s="661"/>
      <c r="C7" s="661"/>
    </row>
    <row r="8" spans="1:6" s="1" customFormat="1" ht="20.149999999999999" customHeight="1" x14ac:dyDescent="0.3">
      <c r="A8" s="117" t="str">
        <f>"Forderung für den Vereinbarungszeitraum " &amp; BJ</f>
        <v>Forderung für den Vereinbarungszeitraum &lt;x&gt;</v>
      </c>
      <c r="B8" s="15"/>
      <c r="C8" s="15"/>
    </row>
    <row r="9" spans="1:6" s="27" customFormat="1" ht="14.25" customHeight="1" thickBot="1" x14ac:dyDescent="0.35">
      <c r="A9" s="71"/>
      <c r="B9" s="71"/>
      <c r="C9" s="71"/>
    </row>
    <row r="10" spans="1:6" s="1" customFormat="1" ht="39.9" customHeight="1" thickBot="1" x14ac:dyDescent="0.35">
      <c r="A10" s="80" t="s">
        <v>106</v>
      </c>
      <c r="B10" s="81" t="s">
        <v>56</v>
      </c>
      <c r="C10" s="97" t="s">
        <v>57</v>
      </c>
      <c r="D10" s="98" t="s">
        <v>173</v>
      </c>
    </row>
    <row r="11" spans="1:6" s="100" customFormat="1" ht="14" x14ac:dyDescent="0.3">
      <c r="A11" s="99"/>
      <c r="B11" s="99"/>
      <c r="C11" s="99"/>
    </row>
    <row r="12" spans="1:6" s="105" customFormat="1" ht="20.149999999999999" customHeight="1" thickBot="1" x14ac:dyDescent="0.35">
      <c r="A12" s="101" t="s">
        <v>114</v>
      </c>
      <c r="B12" s="102"/>
      <c r="C12" s="103"/>
      <c r="D12" s="104"/>
    </row>
    <row r="13" spans="1:6" s="105" customFormat="1" ht="20.149999999999999" customHeight="1" x14ac:dyDescent="0.25">
      <c r="A13" s="107" t="s">
        <v>15</v>
      </c>
      <c r="B13" s="94" t="s">
        <v>16</v>
      </c>
      <c r="C13" s="260"/>
      <c r="D13" s="264"/>
    </row>
    <row r="14" spans="1:6" s="105" customFormat="1" ht="20.149999999999999" customHeight="1" x14ac:dyDescent="0.25">
      <c r="A14" s="108" t="s">
        <v>17</v>
      </c>
      <c r="B14" s="95" t="s">
        <v>109</v>
      </c>
      <c r="C14" s="261"/>
      <c r="D14" s="265"/>
    </row>
    <row r="15" spans="1:6" s="105" customFormat="1" ht="20.149999999999999" customHeight="1" x14ac:dyDescent="0.25">
      <c r="A15" s="108" t="s">
        <v>18</v>
      </c>
      <c r="B15" s="95" t="s">
        <v>19</v>
      </c>
      <c r="C15" s="261"/>
      <c r="D15" s="265"/>
    </row>
    <row r="16" spans="1:6" s="105" customFormat="1" ht="20.149999999999999" customHeight="1" x14ac:dyDescent="0.25">
      <c r="A16" s="108" t="s">
        <v>20</v>
      </c>
      <c r="B16" s="95" t="s">
        <v>113</v>
      </c>
      <c r="C16" s="261"/>
      <c r="D16" s="265"/>
    </row>
    <row r="17" spans="1:4" s="105" customFormat="1" ht="20.149999999999999" customHeight="1" x14ac:dyDescent="0.25">
      <c r="A17" s="108" t="s">
        <v>21</v>
      </c>
      <c r="B17" s="95" t="s">
        <v>111</v>
      </c>
      <c r="C17" s="261"/>
      <c r="D17" s="265"/>
    </row>
    <row r="18" spans="1:4" s="105" customFormat="1" ht="20.149999999999999" customHeight="1" x14ac:dyDescent="0.25">
      <c r="A18" s="108" t="s">
        <v>22</v>
      </c>
      <c r="B18" s="95" t="s">
        <v>110</v>
      </c>
      <c r="C18" s="261"/>
      <c r="D18" s="265"/>
    </row>
    <row r="19" spans="1:4" s="105" customFormat="1" ht="20.149999999999999" customHeight="1" x14ac:dyDescent="0.25">
      <c r="A19" s="108" t="s">
        <v>23</v>
      </c>
      <c r="B19" s="95" t="s">
        <v>112</v>
      </c>
      <c r="C19" s="261"/>
      <c r="D19" s="265"/>
    </row>
    <row r="20" spans="1:4" s="105" customFormat="1" ht="20.149999999999999" customHeight="1" x14ac:dyDescent="0.25">
      <c r="A20" s="108" t="s">
        <v>24</v>
      </c>
      <c r="B20" s="95" t="s">
        <v>168</v>
      </c>
      <c r="C20" s="261"/>
      <c r="D20" s="265"/>
    </row>
    <row r="21" spans="1:4" s="105" customFormat="1" ht="20.149999999999999" customHeight="1" thickBot="1" x14ac:dyDescent="0.35">
      <c r="A21" s="109" t="s">
        <v>26</v>
      </c>
      <c r="B21" s="116" t="s">
        <v>132</v>
      </c>
      <c r="C21" s="284">
        <f>SUM(C13:C20)</f>
        <v>0</v>
      </c>
      <c r="D21" s="176" t="s">
        <v>172</v>
      </c>
    </row>
    <row r="22" spans="1:4" s="105" customFormat="1" ht="20.149999999999999" customHeight="1" thickBot="1" x14ac:dyDescent="0.35">
      <c r="A22" s="101" t="s">
        <v>129</v>
      </c>
      <c r="B22" s="102"/>
      <c r="C22" s="103"/>
      <c r="D22" s="104"/>
    </row>
    <row r="23" spans="1:4" s="105" customFormat="1" ht="20.149999999999999" customHeight="1" x14ac:dyDescent="0.25">
      <c r="A23" s="107" t="s">
        <v>28</v>
      </c>
      <c r="B23" s="94" t="s">
        <v>27</v>
      </c>
      <c r="C23" s="262"/>
      <c r="D23" s="264"/>
    </row>
    <row r="24" spans="1:4" s="105" customFormat="1" ht="20.149999999999999" customHeight="1" x14ac:dyDescent="0.25">
      <c r="A24" s="108" t="s">
        <v>30</v>
      </c>
      <c r="B24" s="95" t="s">
        <v>29</v>
      </c>
      <c r="C24" s="263"/>
      <c r="D24" s="265"/>
    </row>
    <row r="25" spans="1:4" s="105" customFormat="1" ht="20.149999999999999" customHeight="1" x14ac:dyDescent="0.25">
      <c r="A25" s="108" t="s">
        <v>32</v>
      </c>
      <c r="B25" s="95" t="s">
        <v>31</v>
      </c>
      <c r="C25" s="263"/>
      <c r="D25" s="265"/>
    </row>
    <row r="26" spans="1:4" s="105" customFormat="1" ht="20.149999999999999" customHeight="1" x14ac:dyDescent="0.25">
      <c r="A26" s="108" t="s">
        <v>34</v>
      </c>
      <c r="B26" s="95" t="s">
        <v>33</v>
      </c>
      <c r="C26" s="263"/>
      <c r="D26" s="265"/>
    </row>
    <row r="27" spans="1:4" s="105" customFormat="1" ht="20.149999999999999" customHeight="1" x14ac:dyDescent="0.25">
      <c r="A27" s="108" t="s">
        <v>36</v>
      </c>
      <c r="B27" s="95" t="s">
        <v>35</v>
      </c>
      <c r="C27" s="263"/>
      <c r="D27" s="265"/>
    </row>
    <row r="28" spans="1:4" s="105" customFormat="1" ht="20.149999999999999" customHeight="1" x14ac:dyDescent="0.25">
      <c r="A28" s="108" t="s">
        <v>38</v>
      </c>
      <c r="B28" s="95" t="s">
        <v>37</v>
      </c>
      <c r="C28" s="263"/>
      <c r="D28" s="265"/>
    </row>
    <row r="29" spans="1:4" s="106" customFormat="1" ht="20.149999999999999" customHeight="1" x14ac:dyDescent="0.25">
      <c r="A29" s="108" t="s">
        <v>40</v>
      </c>
      <c r="B29" s="95" t="s">
        <v>39</v>
      </c>
      <c r="C29" s="263"/>
      <c r="D29" s="265"/>
    </row>
    <row r="30" spans="1:4" s="106" customFormat="1" ht="20.149999999999999" customHeight="1" x14ac:dyDescent="0.25">
      <c r="A30" s="108" t="s">
        <v>42</v>
      </c>
      <c r="B30" s="95" t="s">
        <v>41</v>
      </c>
      <c r="C30" s="263"/>
      <c r="D30" s="265"/>
    </row>
    <row r="31" spans="1:4" s="106" customFormat="1" ht="20.149999999999999" customHeight="1" x14ac:dyDescent="0.25">
      <c r="A31" s="108" t="s">
        <v>44</v>
      </c>
      <c r="B31" s="95" t="s">
        <v>43</v>
      </c>
      <c r="C31" s="263"/>
      <c r="D31" s="265"/>
    </row>
    <row r="32" spans="1:4" s="106" customFormat="1" ht="20.149999999999999" customHeight="1" x14ac:dyDescent="0.25">
      <c r="A32" s="108" t="s">
        <v>46</v>
      </c>
      <c r="B32" s="95" t="s">
        <v>45</v>
      </c>
      <c r="C32" s="263"/>
      <c r="D32" s="265"/>
    </row>
    <row r="33" spans="1:4" s="106" customFormat="1" ht="20.149999999999999" customHeight="1" x14ac:dyDescent="0.25">
      <c r="A33" s="108" t="s">
        <v>47</v>
      </c>
      <c r="B33" s="95" t="s">
        <v>131</v>
      </c>
      <c r="C33" s="263"/>
      <c r="D33" s="265"/>
    </row>
    <row r="34" spans="1:4" s="106" customFormat="1" ht="20.149999999999999" customHeight="1" thickBot="1" x14ac:dyDescent="0.3">
      <c r="A34" s="109" t="s">
        <v>48</v>
      </c>
      <c r="B34" s="116" t="s">
        <v>134</v>
      </c>
      <c r="C34" s="285">
        <f>SUM(C23:C33)</f>
        <v>0</v>
      </c>
      <c r="D34" s="177" t="s">
        <v>172</v>
      </c>
    </row>
    <row r="35" spans="1:4" s="105" customFormat="1" ht="20.149999999999999" customHeight="1" thickBot="1" x14ac:dyDescent="0.35">
      <c r="A35" s="101"/>
      <c r="B35" s="102"/>
      <c r="C35" s="103"/>
      <c r="D35" s="104"/>
    </row>
    <row r="36" spans="1:4" s="106" customFormat="1" ht="20.149999999999999" customHeight="1" thickBot="1" x14ac:dyDescent="0.3">
      <c r="A36" s="111" t="s">
        <v>50</v>
      </c>
      <c r="B36" s="180" t="s">
        <v>133</v>
      </c>
      <c r="C36" s="277">
        <f>C34+C21</f>
        <v>0</v>
      </c>
      <c r="D36" s="178" t="s">
        <v>172</v>
      </c>
    </row>
    <row r="37" spans="1:4" s="106" customFormat="1" ht="20.149999999999999" customHeight="1" x14ac:dyDescent="0.3">
      <c r="A37" s="112"/>
      <c r="B37" s="113"/>
      <c r="C37" s="115"/>
      <c r="D37" s="114"/>
    </row>
    <row r="38" spans="1:4" s="105" customFormat="1" x14ac:dyDescent="0.25">
      <c r="C38" s="106"/>
      <c r="D38" s="106"/>
    </row>
    <row r="39" spans="1:4" s="21" customFormat="1" ht="16.5" x14ac:dyDescent="0.3">
      <c r="A39" s="146"/>
      <c r="B39" s="147"/>
      <c r="C39" s="86"/>
      <c r="D39" s="86"/>
    </row>
    <row r="40" spans="1:4" s="21" customFormat="1" ht="16.5" x14ac:dyDescent="0.3">
      <c r="A40" s="146"/>
      <c r="B40" s="147"/>
      <c r="C40" s="86"/>
      <c r="D40" s="86"/>
    </row>
    <row r="41" spans="1:4" ht="55.5" customHeight="1" x14ac:dyDescent="0.25">
      <c r="A41" s="56"/>
      <c r="C41" s="126"/>
      <c r="D41" s="126"/>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70" fitToHeight="0" orientation="portrait" r:id="rId1"/>
  <headerFooter>
    <oddFooter>&amp;L&amp;A&amp;R&amp;P von &amp;N&amp;CAEB-Psych 2020 - Deutsche Krankenhausgesellschaft e. V.</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9">
    <tabColor theme="8" tint="0.59996337778862885"/>
  </sheetPr>
  <dimension ref="A1:F41"/>
  <sheetViews>
    <sheetView zoomScaleNormal="100" zoomScalePageLayoutView="70" workbookViewId="0">
      <selection activeCell="C13" sqref="C13"/>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P1 KH V</v>
      </c>
      <c r="C5"/>
      <c r="D5"/>
      <c r="E5"/>
      <c r="F5"/>
    </row>
    <row r="6" spans="1:6" s="1" customFormat="1" ht="20.149999999999999" customHeight="1" x14ac:dyDescent="0.3">
      <c r="B6" s="73"/>
    </row>
    <row r="7" spans="1:6" s="1" customFormat="1" ht="20.149999999999999" customHeight="1" x14ac:dyDescent="0.3">
      <c r="A7" s="660" t="s">
        <v>4388</v>
      </c>
      <c r="B7" s="661"/>
      <c r="C7" s="661"/>
    </row>
    <row r="8" spans="1:6" s="1" customFormat="1" ht="20.149999999999999" customHeight="1" x14ac:dyDescent="0.3">
      <c r="A8" s="117" t="str">
        <f>"Vereinbarung für den Vereinbarungszeitraum " &amp; BJ</f>
        <v>Vereinbarung für den Vereinbarungszeitraum &lt;x&gt;</v>
      </c>
      <c r="B8" s="15"/>
      <c r="C8" s="15"/>
    </row>
    <row r="9" spans="1:6" s="27" customFormat="1" ht="14.25" customHeight="1" thickBot="1" x14ac:dyDescent="0.35">
      <c r="A9" s="71"/>
      <c r="B9" s="71"/>
      <c r="C9" s="71"/>
    </row>
    <row r="10" spans="1:6" s="1" customFormat="1" ht="39.9" customHeight="1" thickBot="1" x14ac:dyDescent="0.35">
      <c r="A10" s="80" t="s">
        <v>106</v>
      </c>
      <c r="B10" s="81" t="s">
        <v>56</v>
      </c>
      <c r="C10" s="97" t="s">
        <v>57</v>
      </c>
      <c r="D10" s="98" t="s">
        <v>173</v>
      </c>
    </row>
    <row r="11" spans="1:6" s="100" customFormat="1" ht="14" x14ac:dyDescent="0.3">
      <c r="A11" s="99"/>
      <c r="B11" s="99"/>
      <c r="C11" s="99"/>
    </row>
    <row r="12" spans="1:6" s="105" customFormat="1" ht="20.149999999999999" customHeight="1" thickBot="1" x14ac:dyDescent="0.35">
      <c r="A12" s="101" t="s">
        <v>114</v>
      </c>
      <c r="B12" s="102"/>
      <c r="C12" s="103"/>
      <c r="D12" s="104"/>
    </row>
    <row r="13" spans="1:6" s="105" customFormat="1" ht="20.149999999999999" customHeight="1" x14ac:dyDescent="0.25">
      <c r="A13" s="107" t="s">
        <v>15</v>
      </c>
      <c r="B13" s="94" t="s">
        <v>16</v>
      </c>
      <c r="C13" s="260"/>
      <c r="D13" s="264"/>
    </row>
    <row r="14" spans="1:6" s="105" customFormat="1" ht="20.149999999999999" customHeight="1" x14ac:dyDescent="0.25">
      <c r="A14" s="108" t="s">
        <v>17</v>
      </c>
      <c r="B14" s="95" t="s">
        <v>109</v>
      </c>
      <c r="C14" s="261"/>
      <c r="D14" s="265"/>
    </row>
    <row r="15" spans="1:6" s="105" customFormat="1" ht="20.149999999999999" customHeight="1" x14ac:dyDescent="0.25">
      <c r="A15" s="108" t="s">
        <v>18</v>
      </c>
      <c r="B15" s="95" t="s">
        <v>19</v>
      </c>
      <c r="C15" s="261"/>
      <c r="D15" s="265"/>
    </row>
    <row r="16" spans="1:6" s="105" customFormat="1" ht="20.149999999999999" customHeight="1" x14ac:dyDescent="0.25">
      <c r="A16" s="108" t="s">
        <v>20</v>
      </c>
      <c r="B16" s="95" t="s">
        <v>113</v>
      </c>
      <c r="C16" s="261"/>
      <c r="D16" s="265"/>
    </row>
    <row r="17" spans="1:4" s="105" customFormat="1" ht="20.149999999999999" customHeight="1" x14ac:dyDescent="0.25">
      <c r="A17" s="108" t="s">
        <v>21</v>
      </c>
      <c r="B17" s="95" t="s">
        <v>111</v>
      </c>
      <c r="C17" s="261"/>
      <c r="D17" s="265"/>
    </row>
    <row r="18" spans="1:4" s="105" customFormat="1" ht="20.149999999999999" customHeight="1" x14ac:dyDescent="0.25">
      <c r="A18" s="108" t="s">
        <v>22</v>
      </c>
      <c r="B18" s="95" t="s">
        <v>110</v>
      </c>
      <c r="C18" s="261"/>
      <c r="D18" s="265"/>
    </row>
    <row r="19" spans="1:4" s="105" customFormat="1" ht="20.149999999999999" customHeight="1" x14ac:dyDescent="0.25">
      <c r="A19" s="108" t="s">
        <v>23</v>
      </c>
      <c r="B19" s="95" t="s">
        <v>112</v>
      </c>
      <c r="C19" s="261"/>
      <c r="D19" s="265"/>
    </row>
    <row r="20" spans="1:4" s="105" customFormat="1" ht="20.149999999999999" customHeight="1" x14ac:dyDescent="0.25">
      <c r="A20" s="108" t="s">
        <v>24</v>
      </c>
      <c r="B20" s="95" t="s">
        <v>168</v>
      </c>
      <c r="C20" s="261"/>
      <c r="D20" s="265"/>
    </row>
    <row r="21" spans="1:4" s="105" customFormat="1" ht="20.149999999999999" customHeight="1" thickBot="1" x14ac:dyDescent="0.35">
      <c r="A21" s="109" t="s">
        <v>26</v>
      </c>
      <c r="B21" s="116" t="s">
        <v>132</v>
      </c>
      <c r="C21" s="284">
        <f>SUM(C13:C20)</f>
        <v>0</v>
      </c>
      <c r="D21" s="176" t="s">
        <v>172</v>
      </c>
    </row>
    <row r="22" spans="1:4" s="105" customFormat="1" ht="20.149999999999999" customHeight="1" thickBot="1" x14ac:dyDescent="0.35">
      <c r="A22" s="101" t="s">
        <v>129</v>
      </c>
      <c r="B22" s="102"/>
      <c r="C22" s="103"/>
      <c r="D22" s="104"/>
    </row>
    <row r="23" spans="1:4" s="105" customFormat="1" ht="20.149999999999999" customHeight="1" x14ac:dyDescent="0.25">
      <c r="A23" s="107" t="s">
        <v>28</v>
      </c>
      <c r="B23" s="94" t="s">
        <v>27</v>
      </c>
      <c r="C23" s="262"/>
      <c r="D23" s="264"/>
    </row>
    <row r="24" spans="1:4" s="105" customFormat="1" ht="20.149999999999999" customHeight="1" x14ac:dyDescent="0.25">
      <c r="A24" s="108" t="s">
        <v>30</v>
      </c>
      <c r="B24" s="95" t="s">
        <v>29</v>
      </c>
      <c r="C24" s="263"/>
      <c r="D24" s="265"/>
    </row>
    <row r="25" spans="1:4" s="105" customFormat="1" ht="20.149999999999999" customHeight="1" x14ac:dyDescent="0.25">
      <c r="A25" s="108" t="s">
        <v>32</v>
      </c>
      <c r="B25" s="95" t="s">
        <v>31</v>
      </c>
      <c r="C25" s="263"/>
      <c r="D25" s="265"/>
    </row>
    <row r="26" spans="1:4" s="105" customFormat="1" ht="20.149999999999999" customHeight="1" x14ac:dyDescent="0.25">
      <c r="A26" s="108" t="s">
        <v>34</v>
      </c>
      <c r="B26" s="95" t="s">
        <v>33</v>
      </c>
      <c r="C26" s="263"/>
      <c r="D26" s="265"/>
    </row>
    <row r="27" spans="1:4" s="105" customFormat="1" ht="20.149999999999999" customHeight="1" x14ac:dyDescent="0.25">
      <c r="A27" s="108" t="s">
        <v>36</v>
      </c>
      <c r="B27" s="95" t="s">
        <v>35</v>
      </c>
      <c r="C27" s="263"/>
      <c r="D27" s="265"/>
    </row>
    <row r="28" spans="1:4" s="105" customFormat="1" ht="20.149999999999999" customHeight="1" x14ac:dyDescent="0.25">
      <c r="A28" s="108" t="s">
        <v>38</v>
      </c>
      <c r="B28" s="95" t="s">
        <v>37</v>
      </c>
      <c r="C28" s="263"/>
      <c r="D28" s="265"/>
    </row>
    <row r="29" spans="1:4" s="106" customFormat="1" ht="20.149999999999999" customHeight="1" x14ac:dyDescent="0.25">
      <c r="A29" s="108" t="s">
        <v>40</v>
      </c>
      <c r="B29" s="95" t="s">
        <v>39</v>
      </c>
      <c r="C29" s="263"/>
      <c r="D29" s="265"/>
    </row>
    <row r="30" spans="1:4" s="106" customFormat="1" ht="20.149999999999999" customHeight="1" x14ac:dyDescent="0.25">
      <c r="A30" s="108" t="s">
        <v>42</v>
      </c>
      <c r="B30" s="95" t="s">
        <v>41</v>
      </c>
      <c r="C30" s="263"/>
      <c r="D30" s="265"/>
    </row>
    <row r="31" spans="1:4" s="106" customFormat="1" ht="20.149999999999999" customHeight="1" x14ac:dyDescent="0.25">
      <c r="A31" s="108" t="s">
        <v>44</v>
      </c>
      <c r="B31" s="95" t="s">
        <v>43</v>
      </c>
      <c r="C31" s="263"/>
      <c r="D31" s="265"/>
    </row>
    <row r="32" spans="1:4" s="106" customFormat="1" ht="20.149999999999999" customHeight="1" x14ac:dyDescent="0.25">
      <c r="A32" s="108" t="s">
        <v>46</v>
      </c>
      <c r="B32" s="95" t="s">
        <v>45</v>
      </c>
      <c r="C32" s="263"/>
      <c r="D32" s="265"/>
    </row>
    <row r="33" spans="1:4" s="106" customFormat="1" ht="20.149999999999999" customHeight="1" x14ac:dyDescent="0.25">
      <c r="A33" s="108" t="s">
        <v>47</v>
      </c>
      <c r="B33" s="95" t="s">
        <v>131</v>
      </c>
      <c r="C33" s="263"/>
      <c r="D33" s="265"/>
    </row>
    <row r="34" spans="1:4" s="106" customFormat="1" ht="20.149999999999999" customHeight="1" thickBot="1" x14ac:dyDescent="0.3">
      <c r="A34" s="109" t="s">
        <v>48</v>
      </c>
      <c r="B34" s="116" t="s">
        <v>134</v>
      </c>
      <c r="C34" s="285">
        <f>SUM(C23:C33)</f>
        <v>0</v>
      </c>
      <c r="D34" s="177" t="s">
        <v>172</v>
      </c>
    </row>
    <row r="35" spans="1:4" s="105" customFormat="1" ht="20.149999999999999" customHeight="1" thickBot="1" x14ac:dyDescent="0.35">
      <c r="A35" s="101"/>
      <c r="B35" s="102"/>
      <c r="C35" s="103"/>
      <c r="D35" s="104"/>
    </row>
    <row r="36" spans="1:4" s="106" customFormat="1" ht="20.149999999999999" customHeight="1" thickBot="1" x14ac:dyDescent="0.3">
      <c r="A36" s="111" t="s">
        <v>50</v>
      </c>
      <c r="B36" s="180" t="s">
        <v>133</v>
      </c>
      <c r="C36" s="277">
        <f>C34+C21</f>
        <v>0</v>
      </c>
      <c r="D36" s="178" t="s">
        <v>172</v>
      </c>
    </row>
    <row r="37" spans="1:4" s="106" customFormat="1" ht="20.149999999999999" customHeight="1" x14ac:dyDescent="0.3">
      <c r="A37" s="112"/>
      <c r="B37" s="113"/>
      <c r="C37" s="115"/>
      <c r="D37" s="114"/>
    </row>
    <row r="38" spans="1:4" s="105" customFormat="1" x14ac:dyDescent="0.25">
      <c r="C38" s="106"/>
      <c r="D38" s="106"/>
    </row>
    <row r="39" spans="1:4" s="21" customFormat="1" ht="16.5" x14ac:dyDescent="0.3">
      <c r="A39" s="146"/>
      <c r="B39" s="147"/>
      <c r="C39" s="86"/>
      <c r="D39" s="86"/>
    </row>
    <row r="40" spans="1:4" s="21" customFormat="1" ht="16.5" x14ac:dyDescent="0.3">
      <c r="A40" s="146"/>
      <c r="B40" s="147"/>
      <c r="C40" s="86"/>
      <c r="D40" s="86"/>
    </row>
    <row r="41" spans="1:4" ht="55.5" customHeight="1" x14ac:dyDescent="0.25">
      <c r="A41" s="56"/>
      <c r="C41" s="126"/>
      <c r="D41" s="126"/>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70" fitToHeight="0" orientation="portrait" r:id="rId1"/>
  <headerFooter>
    <oddFooter>&amp;L&amp;A&amp;R&amp;P von &amp;N&amp;CAEB-Psych 2020 - Deutsche Krankenhausgesellschaft e. V.</oddFoot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3">
    <tabColor theme="9"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FA1 VJV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660" t="str">
        <f>"Vereinbarung für das Vorjahr (" &amp; VJ &amp; ")"</f>
        <v>Vereinbarung für das Vorjahr (&lt;x-1&gt;)</v>
      </c>
      <c r="B8" s="661"/>
      <c r="C8" s="661"/>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3">
    <mergeCell ref="A7:C7"/>
    <mergeCell ref="A8:C8"/>
    <mergeCell ref="B4:C4"/>
  </mergeCells>
  <pageMargins left="0.39370078740157483" right="0.39370078740157483" top="0.78740157480314965" bottom="0.78740157480314965" header="0.31496062992125984" footer="0.31496062992125984"/>
  <pageSetup paperSize="9" scale="67" fitToHeight="0" orientation="portrait" r:id="rId1"/>
  <headerFooter>
    <oddFooter>&amp;L&amp;A&amp;R&amp;P von &amp;N&amp;CAEB-Psych 2020 - Deutsche Krankenhausgesellschaft e. V.</oddFoot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4">
    <tabColor theme="6"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FA1 F</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117" t="str">
        <f>"Forderung für den Vereinbarungszeitraum " &amp; BJ</f>
        <v>Forderung für den Vereinbarungszeitraum &lt;x&gt;</v>
      </c>
      <c r="B8" s="15"/>
      <c r="C8" s="15"/>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2">
    <mergeCell ref="A7:C7"/>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5">
    <tabColor theme="8"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FA1 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117" t="str">
        <f>"Vereinbarung für den Vereinbarungszeitraum " &amp; BJ</f>
        <v>Vereinbarung für den Vereinbarungszeitraum &lt;x&gt;</v>
      </c>
      <c r="B8" s="15"/>
      <c r="C8" s="15"/>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2">
    <mergeCell ref="A7:C7"/>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9">
    <tabColor theme="9"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FA2 VJV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660" t="str">
        <f>"Vereinbarung für das Vorjahr (" &amp; VJ &amp; ")"</f>
        <v>Vereinbarung für das Vorjahr (&lt;x-1&gt;)</v>
      </c>
      <c r="B8" s="661"/>
      <c r="C8" s="661"/>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3">
    <mergeCell ref="A7:C7"/>
    <mergeCell ref="A8:C8"/>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0">
    <tabColor theme="6"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FA2 F</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117" t="str">
        <f>"Forderung für den Vereinbarungszeitraum " &amp; BJ</f>
        <v>Forderung für den Vereinbarungszeitraum &lt;x&gt;</v>
      </c>
      <c r="B8" s="15"/>
      <c r="C8" s="15"/>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2">
    <mergeCell ref="A7:C7"/>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1">
    <tabColor theme="8"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FA2 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117" t="str">
        <f>"Vereinbarung für den Vereinbarungszeitraum " &amp; BJ</f>
        <v>Vereinbarung für den Vereinbarungszeitraum &lt;x&gt;</v>
      </c>
      <c r="B8" s="15"/>
      <c r="C8" s="15"/>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2">
    <mergeCell ref="A7:C7"/>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5">
    <tabColor theme="9"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FA3 VJV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660" t="str">
        <f>"Vereinbarung für das Vorjahr (" &amp; VJ &amp; ")"</f>
        <v>Vereinbarung für das Vorjahr (&lt;x-1&gt;)</v>
      </c>
      <c r="B8" s="661"/>
      <c r="C8" s="661"/>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3">
    <mergeCell ref="A7:C7"/>
    <mergeCell ref="A8:C8"/>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6">
    <tabColor theme="6"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FA3 F</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117" t="str">
        <f>"Forderung für den Vereinbarungszeitraum " &amp; BJ</f>
        <v>Forderung für den Vereinbarungszeitraum &lt;x&gt;</v>
      </c>
      <c r="B8" s="15"/>
      <c r="C8" s="15"/>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2">
    <mergeCell ref="A7:C7"/>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7">
    <tabColor theme="8"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FA3 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117" t="str">
        <f>"Vereinbarung für den Vereinbarungszeitraum " &amp; BJ</f>
        <v>Vereinbarung für den Vereinbarungszeitraum &lt;x&gt;</v>
      </c>
      <c r="B8" s="15"/>
      <c r="C8" s="15"/>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2">
    <mergeCell ref="A7:C7"/>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1">
    <tabColor theme="9"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FA4 VJV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660" t="str">
        <f>"Vereinbarung für das Vorjahr (" &amp; VJ &amp; ")"</f>
        <v>Vereinbarung für das Vorjahr (&lt;x-1&gt;)</v>
      </c>
      <c r="B8" s="661"/>
      <c r="C8" s="661"/>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3">
    <mergeCell ref="A7:C7"/>
    <mergeCell ref="A8:C8"/>
    <mergeCell ref="B4:C4"/>
  </mergeCells>
  <pageMargins left="0.39370078740157499" right="0.39370078740157499" top="0.78740157480314998" bottom="0.78740157480314998" header="0.31496062992126" footer="0.31496062992126"/>
  <pageSetup paperSize="9" scale="67" fitToHeight="0" orientation="portrait" cellComments="atEnd" r:id="rId1"/>
  <headerFooter>
    <oddFooter xml:space="preserve">&amp;H von &amp;A&amp;PAEB-Psych 2020 - Deutsche Krankenhausgesellschaft e. &amp;L&amp;&amp;R&amp;Z von </oddFooter>
  </headerFooter>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2">
    <tabColor theme="6" tint="0.59996337778862885"/>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FA4 F</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117" t="str">
        <f>"Forderung für den Vereinbarungszeitraum " &amp; BJ</f>
        <v>Forderung für den Vereinbarungszeitraum &lt;x&gt;</v>
      </c>
      <c r="B8" s="15"/>
      <c r="C8" s="15"/>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114</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2">
    <mergeCell ref="A7:C7"/>
    <mergeCell ref="B4:C4"/>
  </mergeCells>
  <pageMargins left="0.39370078740157483" right="0.39370078740157483" top="0.78740157480314965" bottom="0.78740157480314965" header="0.31496062992125984" footer="0.31496062992125984"/>
  <pageSetup paperSize="9" scale="70" fitToHeight="0" orientation="portrait" r:id="rId1"/>
  <headerFooter>
    <oddFooter>&amp;L&amp;A&amp;R&amp;P von &amp;N&amp;CAEB-Psych 2020 - Deutsche Krankenhausgesellschaft e. V.</oddFooter>
  </headerFooter>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3">
    <tabColor theme="8" tint="0.59996337778862885"/>
    <pageSetUpPr fitToPage="1"/>
  </sheetPr>
  <dimension ref="A1:F23"/>
  <sheetViews>
    <sheetView zoomScaleNormal="100" zoomScaleSheetLayoutView="90" zoomScalePageLayoutView="70" workbookViewId="0">
      <selection activeCell="B9" sqref="B9"/>
    </sheetView>
  </sheetViews>
  <sheetFormatPr baseColWidth="10" defaultRowHeight="12.5" x14ac:dyDescent="0.25"/>
  <cols>
    <col min="1" max="1" width="21.9140625" style="26" customWidth="1"/>
    <col min="2" max="2" width="74.58203125" style="26" customWidth="1"/>
    <col min="3" max="4" width="16.58203125" style="36" customWidth="1"/>
    <col min="5" max="5" width="8.4140625" style="26" customWidth="1"/>
    <col min="6" max="255" width="11.1640625" style="26"/>
    <col min="256" max="256" width="36.5" style="26" customWidth="1"/>
    <col min="257" max="257" width="27.5" style="26" customWidth="1"/>
    <col min="258" max="258" width="24.6640625" style="26" customWidth="1"/>
    <col min="259" max="259" width="25.5" style="26" customWidth="1"/>
    <col min="260" max="260" width="26.4140625" style="26" customWidth="1"/>
    <col min="261" max="511" width="11.1640625" style="26"/>
    <col min="512" max="512" width="36.5" style="26" customWidth="1"/>
    <col min="513" max="513" width="27.5" style="26" customWidth="1"/>
    <col min="514" max="514" width="24.6640625" style="26" customWidth="1"/>
    <col min="515" max="515" width="25.5" style="26" customWidth="1"/>
    <col min="516" max="516" width="26.4140625" style="26" customWidth="1"/>
    <col min="517" max="767" width="11.1640625" style="26"/>
    <col min="768" max="768" width="36.5" style="26" customWidth="1"/>
    <col min="769" max="769" width="27.5" style="26" customWidth="1"/>
    <col min="770" max="770" width="24.6640625" style="26" customWidth="1"/>
    <col min="771" max="771" width="25.5" style="26" customWidth="1"/>
    <col min="772" max="772" width="26.4140625" style="26" customWidth="1"/>
    <col min="773" max="1023" width="11.1640625" style="26"/>
    <col min="1024" max="1024" width="36.5" style="26" customWidth="1"/>
    <col min="1025" max="1025" width="27.5" style="26" customWidth="1"/>
    <col min="1026" max="1026" width="24.6640625" style="26" customWidth="1"/>
    <col min="1027" max="1027" width="25.5" style="26" customWidth="1"/>
    <col min="1028" max="1028" width="26.4140625" style="26" customWidth="1"/>
    <col min="1029" max="1279" width="11.1640625" style="26"/>
    <col min="1280" max="1280" width="36.5" style="26" customWidth="1"/>
    <col min="1281" max="1281" width="27.5" style="26" customWidth="1"/>
    <col min="1282" max="1282" width="24.6640625" style="26" customWidth="1"/>
    <col min="1283" max="1283" width="25.5" style="26" customWidth="1"/>
    <col min="1284" max="1284" width="26.4140625" style="26" customWidth="1"/>
    <col min="1285" max="1535" width="11.1640625" style="26"/>
    <col min="1536" max="1536" width="36.5" style="26" customWidth="1"/>
    <col min="1537" max="1537" width="27.5" style="26" customWidth="1"/>
    <col min="1538" max="1538" width="24.6640625" style="26" customWidth="1"/>
    <col min="1539" max="1539" width="25.5" style="26" customWidth="1"/>
    <col min="1540" max="1540" width="26.4140625" style="26" customWidth="1"/>
    <col min="1541" max="1791" width="11.1640625" style="26"/>
    <col min="1792" max="1792" width="36.5" style="26" customWidth="1"/>
    <col min="1793" max="1793" width="27.5" style="26" customWidth="1"/>
    <col min="1794" max="1794" width="24.6640625" style="26" customWidth="1"/>
    <col min="1795" max="1795" width="25.5" style="26" customWidth="1"/>
    <col min="1796" max="1796" width="26.4140625" style="26" customWidth="1"/>
    <col min="1797" max="2047" width="11.1640625" style="26"/>
    <col min="2048" max="2048" width="36.5" style="26" customWidth="1"/>
    <col min="2049" max="2049" width="27.5" style="26" customWidth="1"/>
    <col min="2050" max="2050" width="24.6640625" style="26" customWidth="1"/>
    <col min="2051" max="2051" width="25.5" style="26" customWidth="1"/>
    <col min="2052" max="2052" width="26.4140625" style="26" customWidth="1"/>
    <col min="2053" max="2303" width="11.1640625" style="26"/>
    <col min="2304" max="2304" width="36.5" style="26" customWidth="1"/>
    <col min="2305" max="2305" width="27.5" style="26" customWidth="1"/>
    <col min="2306" max="2306" width="24.6640625" style="26" customWidth="1"/>
    <col min="2307" max="2307" width="25.5" style="26" customWidth="1"/>
    <col min="2308" max="2308" width="26.4140625" style="26" customWidth="1"/>
    <col min="2309" max="2559" width="11.1640625" style="26"/>
    <col min="2560" max="2560" width="36.5" style="26" customWidth="1"/>
    <col min="2561" max="2561" width="27.5" style="26" customWidth="1"/>
    <col min="2562" max="2562" width="24.6640625" style="26" customWidth="1"/>
    <col min="2563" max="2563" width="25.5" style="26" customWidth="1"/>
    <col min="2564" max="2564" width="26.4140625" style="26" customWidth="1"/>
    <col min="2565" max="2815" width="11.1640625" style="26"/>
    <col min="2816" max="2816" width="36.5" style="26" customWidth="1"/>
    <col min="2817" max="2817" width="27.5" style="26" customWidth="1"/>
    <col min="2818" max="2818" width="24.6640625" style="26" customWidth="1"/>
    <col min="2819" max="2819" width="25.5" style="26" customWidth="1"/>
    <col min="2820" max="2820" width="26.4140625" style="26" customWidth="1"/>
    <col min="2821" max="3071" width="11.1640625" style="26"/>
    <col min="3072" max="3072" width="36.5" style="26" customWidth="1"/>
    <col min="3073" max="3073" width="27.5" style="26" customWidth="1"/>
    <col min="3074" max="3074" width="24.6640625" style="26" customWidth="1"/>
    <col min="3075" max="3075" width="25.5" style="26" customWidth="1"/>
    <col min="3076" max="3076" width="26.4140625" style="26" customWidth="1"/>
    <col min="3077" max="3327" width="11.1640625" style="26"/>
    <col min="3328" max="3328" width="36.5" style="26" customWidth="1"/>
    <col min="3329" max="3329" width="27.5" style="26" customWidth="1"/>
    <col min="3330" max="3330" width="24.6640625" style="26" customWidth="1"/>
    <col min="3331" max="3331" width="25.5" style="26" customWidth="1"/>
    <col min="3332" max="3332" width="26.4140625" style="26" customWidth="1"/>
    <col min="3333" max="3583" width="11.1640625" style="26"/>
    <col min="3584" max="3584" width="36.5" style="26" customWidth="1"/>
    <col min="3585" max="3585" width="27.5" style="26" customWidth="1"/>
    <col min="3586" max="3586" width="24.6640625" style="26" customWidth="1"/>
    <col min="3587" max="3587" width="25.5" style="26" customWidth="1"/>
    <col min="3588" max="3588" width="26.4140625" style="26" customWidth="1"/>
    <col min="3589" max="3839" width="11.1640625" style="26"/>
    <col min="3840" max="3840" width="36.5" style="26" customWidth="1"/>
    <col min="3841" max="3841" width="27.5" style="26" customWidth="1"/>
    <col min="3842" max="3842" width="24.6640625" style="26" customWidth="1"/>
    <col min="3843" max="3843" width="25.5" style="26" customWidth="1"/>
    <col min="3844" max="3844" width="26.4140625" style="26" customWidth="1"/>
    <col min="3845" max="4095" width="11.1640625" style="26"/>
    <col min="4096" max="4096" width="36.5" style="26" customWidth="1"/>
    <col min="4097" max="4097" width="27.5" style="26" customWidth="1"/>
    <col min="4098" max="4098" width="24.6640625" style="26" customWidth="1"/>
    <col min="4099" max="4099" width="25.5" style="26" customWidth="1"/>
    <col min="4100" max="4100" width="26.4140625" style="26" customWidth="1"/>
    <col min="4101" max="4351" width="11.1640625" style="26"/>
    <col min="4352" max="4352" width="36.5" style="26" customWidth="1"/>
    <col min="4353" max="4353" width="27.5" style="26" customWidth="1"/>
    <col min="4354" max="4354" width="24.6640625" style="26" customWidth="1"/>
    <col min="4355" max="4355" width="25.5" style="26" customWidth="1"/>
    <col min="4356" max="4356" width="26.4140625" style="26" customWidth="1"/>
    <col min="4357" max="4607" width="11.1640625" style="26"/>
    <col min="4608" max="4608" width="36.5" style="26" customWidth="1"/>
    <col min="4609" max="4609" width="27.5" style="26" customWidth="1"/>
    <col min="4610" max="4610" width="24.6640625" style="26" customWidth="1"/>
    <col min="4611" max="4611" width="25.5" style="26" customWidth="1"/>
    <col min="4612" max="4612" width="26.4140625" style="26" customWidth="1"/>
    <col min="4613" max="4863" width="11.1640625" style="26"/>
    <col min="4864" max="4864" width="36.5" style="26" customWidth="1"/>
    <col min="4865" max="4865" width="27.5" style="26" customWidth="1"/>
    <col min="4866" max="4866" width="24.6640625" style="26" customWidth="1"/>
    <col min="4867" max="4867" width="25.5" style="26" customWidth="1"/>
    <col min="4868" max="4868" width="26.4140625" style="26" customWidth="1"/>
    <col min="4869" max="5119" width="11.1640625" style="26"/>
    <col min="5120" max="5120" width="36.5" style="26" customWidth="1"/>
    <col min="5121" max="5121" width="27.5" style="26" customWidth="1"/>
    <col min="5122" max="5122" width="24.6640625" style="26" customWidth="1"/>
    <col min="5123" max="5123" width="25.5" style="26" customWidth="1"/>
    <col min="5124" max="5124" width="26.4140625" style="26" customWidth="1"/>
    <col min="5125" max="5375" width="11.1640625" style="26"/>
    <col min="5376" max="5376" width="36.5" style="26" customWidth="1"/>
    <col min="5377" max="5377" width="27.5" style="26" customWidth="1"/>
    <col min="5378" max="5378" width="24.6640625" style="26" customWidth="1"/>
    <col min="5379" max="5379" width="25.5" style="26" customWidth="1"/>
    <col min="5380" max="5380" width="26.4140625" style="26" customWidth="1"/>
    <col min="5381" max="5631" width="11.1640625" style="26"/>
    <col min="5632" max="5632" width="36.5" style="26" customWidth="1"/>
    <col min="5633" max="5633" width="27.5" style="26" customWidth="1"/>
    <col min="5634" max="5634" width="24.6640625" style="26" customWidth="1"/>
    <col min="5635" max="5635" width="25.5" style="26" customWidth="1"/>
    <col min="5636" max="5636" width="26.4140625" style="26" customWidth="1"/>
    <col min="5637" max="5887" width="11.1640625" style="26"/>
    <col min="5888" max="5888" width="36.5" style="26" customWidth="1"/>
    <col min="5889" max="5889" width="27.5" style="26" customWidth="1"/>
    <col min="5890" max="5890" width="24.6640625" style="26" customWidth="1"/>
    <col min="5891" max="5891" width="25.5" style="26" customWidth="1"/>
    <col min="5892" max="5892" width="26.4140625" style="26" customWidth="1"/>
    <col min="5893" max="6143" width="11.1640625" style="26"/>
    <col min="6144" max="6144" width="36.5" style="26" customWidth="1"/>
    <col min="6145" max="6145" width="27.5" style="26" customWidth="1"/>
    <col min="6146" max="6146" width="24.6640625" style="26" customWidth="1"/>
    <col min="6147" max="6147" width="25.5" style="26" customWidth="1"/>
    <col min="6148" max="6148" width="26.4140625" style="26" customWidth="1"/>
    <col min="6149" max="6399" width="11.1640625" style="26"/>
    <col min="6400" max="6400" width="36.5" style="26" customWidth="1"/>
    <col min="6401" max="6401" width="27.5" style="26" customWidth="1"/>
    <col min="6402" max="6402" width="24.6640625" style="26" customWidth="1"/>
    <col min="6403" max="6403" width="25.5" style="26" customWidth="1"/>
    <col min="6404" max="6404" width="26.4140625" style="26" customWidth="1"/>
    <col min="6405" max="6655" width="11.1640625" style="26"/>
    <col min="6656" max="6656" width="36.5" style="26" customWidth="1"/>
    <col min="6657" max="6657" width="27.5" style="26" customWidth="1"/>
    <col min="6658" max="6658" width="24.6640625" style="26" customWidth="1"/>
    <col min="6659" max="6659" width="25.5" style="26" customWidth="1"/>
    <col min="6660" max="6660" width="26.4140625" style="26" customWidth="1"/>
    <col min="6661" max="6911" width="11.1640625" style="26"/>
    <col min="6912" max="6912" width="36.5" style="26" customWidth="1"/>
    <col min="6913" max="6913" width="27.5" style="26" customWidth="1"/>
    <col min="6914" max="6914" width="24.6640625" style="26" customWidth="1"/>
    <col min="6915" max="6915" width="25.5" style="26" customWidth="1"/>
    <col min="6916" max="6916" width="26.4140625" style="26" customWidth="1"/>
    <col min="6917" max="7167" width="11.1640625" style="26"/>
    <col min="7168" max="7168" width="36.5" style="26" customWidth="1"/>
    <col min="7169" max="7169" width="27.5" style="26" customWidth="1"/>
    <col min="7170" max="7170" width="24.6640625" style="26" customWidth="1"/>
    <col min="7171" max="7171" width="25.5" style="26" customWidth="1"/>
    <col min="7172" max="7172" width="26.4140625" style="26" customWidth="1"/>
    <col min="7173" max="7423" width="11.1640625" style="26"/>
    <col min="7424" max="7424" width="36.5" style="26" customWidth="1"/>
    <col min="7425" max="7425" width="27.5" style="26" customWidth="1"/>
    <col min="7426" max="7426" width="24.6640625" style="26" customWidth="1"/>
    <col min="7427" max="7427" width="25.5" style="26" customWidth="1"/>
    <col min="7428" max="7428" width="26.4140625" style="26" customWidth="1"/>
    <col min="7429" max="7679" width="11.1640625" style="26"/>
    <col min="7680" max="7680" width="36.5" style="26" customWidth="1"/>
    <col min="7681" max="7681" width="27.5" style="26" customWidth="1"/>
    <col min="7682" max="7682" width="24.6640625" style="26" customWidth="1"/>
    <col min="7683" max="7683" width="25.5" style="26" customWidth="1"/>
    <col min="7684" max="7684" width="26.4140625" style="26" customWidth="1"/>
    <col min="7685" max="7935" width="11.1640625" style="26"/>
    <col min="7936" max="7936" width="36.5" style="26" customWidth="1"/>
    <col min="7937" max="7937" width="27.5" style="26" customWidth="1"/>
    <col min="7938" max="7938" width="24.6640625" style="26" customWidth="1"/>
    <col min="7939" max="7939" width="25.5" style="26" customWidth="1"/>
    <col min="7940" max="7940" width="26.4140625" style="26" customWidth="1"/>
    <col min="7941" max="8191" width="11.1640625" style="26"/>
    <col min="8192" max="8192" width="36.5" style="26" customWidth="1"/>
    <col min="8193" max="8193" width="27.5" style="26" customWidth="1"/>
    <col min="8194" max="8194" width="24.6640625" style="26" customWidth="1"/>
    <col min="8195" max="8195" width="25.5" style="26" customWidth="1"/>
    <col min="8196" max="8196" width="26.4140625" style="26" customWidth="1"/>
    <col min="8197" max="8447" width="11.1640625" style="26"/>
    <col min="8448" max="8448" width="36.5" style="26" customWidth="1"/>
    <col min="8449" max="8449" width="27.5" style="26" customWidth="1"/>
    <col min="8450" max="8450" width="24.6640625" style="26" customWidth="1"/>
    <col min="8451" max="8451" width="25.5" style="26" customWidth="1"/>
    <col min="8452" max="8452" width="26.4140625" style="26" customWidth="1"/>
    <col min="8453" max="8703" width="11.1640625" style="26"/>
    <col min="8704" max="8704" width="36.5" style="26" customWidth="1"/>
    <col min="8705" max="8705" width="27.5" style="26" customWidth="1"/>
    <col min="8706" max="8706" width="24.6640625" style="26" customWidth="1"/>
    <col min="8707" max="8707" width="25.5" style="26" customWidth="1"/>
    <col min="8708" max="8708" width="26.4140625" style="26" customWidth="1"/>
    <col min="8709" max="8959" width="11.1640625" style="26"/>
    <col min="8960" max="8960" width="36.5" style="26" customWidth="1"/>
    <col min="8961" max="8961" width="27.5" style="26" customWidth="1"/>
    <col min="8962" max="8962" width="24.6640625" style="26" customWidth="1"/>
    <col min="8963" max="8963" width="25.5" style="26" customWidth="1"/>
    <col min="8964" max="8964" width="26.4140625" style="26" customWidth="1"/>
    <col min="8965" max="9215" width="11.1640625" style="26"/>
    <col min="9216" max="9216" width="36.5" style="26" customWidth="1"/>
    <col min="9217" max="9217" width="27.5" style="26" customWidth="1"/>
    <col min="9218" max="9218" width="24.6640625" style="26" customWidth="1"/>
    <col min="9219" max="9219" width="25.5" style="26" customWidth="1"/>
    <col min="9220" max="9220" width="26.4140625" style="26" customWidth="1"/>
    <col min="9221" max="9471" width="11.1640625" style="26"/>
    <col min="9472" max="9472" width="36.5" style="26" customWidth="1"/>
    <col min="9473" max="9473" width="27.5" style="26" customWidth="1"/>
    <col min="9474" max="9474" width="24.6640625" style="26" customWidth="1"/>
    <col min="9475" max="9475" width="25.5" style="26" customWidth="1"/>
    <col min="9476" max="9476" width="26.4140625" style="26" customWidth="1"/>
    <col min="9477" max="9727" width="11.1640625" style="26"/>
    <col min="9728" max="9728" width="36.5" style="26" customWidth="1"/>
    <col min="9729" max="9729" width="27.5" style="26" customWidth="1"/>
    <col min="9730" max="9730" width="24.6640625" style="26" customWidth="1"/>
    <col min="9731" max="9731" width="25.5" style="26" customWidth="1"/>
    <col min="9732" max="9732" width="26.4140625" style="26" customWidth="1"/>
    <col min="9733" max="9983" width="11.1640625" style="26"/>
    <col min="9984" max="9984" width="36.5" style="26" customWidth="1"/>
    <col min="9985" max="9985" width="27.5" style="26" customWidth="1"/>
    <col min="9986" max="9986" width="24.6640625" style="26" customWidth="1"/>
    <col min="9987" max="9987" width="25.5" style="26" customWidth="1"/>
    <col min="9988" max="9988" width="26.4140625" style="26" customWidth="1"/>
    <col min="9989" max="10239" width="11.1640625" style="26"/>
    <col min="10240" max="10240" width="36.5" style="26" customWidth="1"/>
    <col min="10241" max="10241" width="27.5" style="26" customWidth="1"/>
    <col min="10242" max="10242" width="24.6640625" style="26" customWidth="1"/>
    <col min="10243" max="10243" width="25.5" style="26" customWidth="1"/>
    <col min="10244" max="10244" width="26.4140625" style="26" customWidth="1"/>
    <col min="10245" max="10495" width="11.1640625" style="26"/>
    <col min="10496" max="10496" width="36.5" style="26" customWidth="1"/>
    <col min="10497" max="10497" width="27.5" style="26" customWidth="1"/>
    <col min="10498" max="10498" width="24.6640625" style="26" customWidth="1"/>
    <col min="10499" max="10499" width="25.5" style="26" customWidth="1"/>
    <col min="10500" max="10500" width="26.4140625" style="26" customWidth="1"/>
    <col min="10501" max="10751" width="11.1640625" style="26"/>
    <col min="10752" max="10752" width="36.5" style="26" customWidth="1"/>
    <col min="10753" max="10753" width="27.5" style="26" customWidth="1"/>
    <col min="10754" max="10754" width="24.6640625" style="26" customWidth="1"/>
    <col min="10755" max="10755" width="25.5" style="26" customWidth="1"/>
    <col min="10756" max="10756" width="26.4140625" style="26" customWidth="1"/>
    <col min="10757" max="11007" width="11.1640625" style="26"/>
    <col min="11008" max="11008" width="36.5" style="26" customWidth="1"/>
    <col min="11009" max="11009" width="27.5" style="26" customWidth="1"/>
    <col min="11010" max="11010" width="24.6640625" style="26" customWidth="1"/>
    <col min="11011" max="11011" width="25.5" style="26" customWidth="1"/>
    <col min="11012" max="11012" width="26.4140625" style="26" customWidth="1"/>
    <col min="11013" max="11263" width="11.1640625" style="26"/>
    <col min="11264" max="11264" width="36.5" style="26" customWidth="1"/>
    <col min="11265" max="11265" width="27.5" style="26" customWidth="1"/>
    <col min="11266" max="11266" width="24.6640625" style="26" customWidth="1"/>
    <col min="11267" max="11267" width="25.5" style="26" customWidth="1"/>
    <col min="11268" max="11268" width="26.4140625" style="26" customWidth="1"/>
    <col min="11269" max="11519" width="11.1640625" style="26"/>
    <col min="11520" max="11520" width="36.5" style="26" customWidth="1"/>
    <col min="11521" max="11521" width="27.5" style="26" customWidth="1"/>
    <col min="11522" max="11522" width="24.6640625" style="26" customWidth="1"/>
    <col min="11523" max="11523" width="25.5" style="26" customWidth="1"/>
    <col min="11524" max="11524" width="26.4140625" style="26" customWidth="1"/>
    <col min="11525" max="11775" width="11.1640625" style="26"/>
    <col min="11776" max="11776" width="36.5" style="26" customWidth="1"/>
    <col min="11777" max="11777" width="27.5" style="26" customWidth="1"/>
    <col min="11778" max="11778" width="24.6640625" style="26" customWidth="1"/>
    <col min="11779" max="11779" width="25.5" style="26" customWidth="1"/>
    <col min="11780" max="11780" width="26.4140625" style="26" customWidth="1"/>
    <col min="11781" max="12031" width="11.1640625" style="26"/>
    <col min="12032" max="12032" width="36.5" style="26" customWidth="1"/>
    <col min="12033" max="12033" width="27.5" style="26" customWidth="1"/>
    <col min="12034" max="12034" width="24.6640625" style="26" customWidth="1"/>
    <col min="12035" max="12035" width="25.5" style="26" customWidth="1"/>
    <col min="12036" max="12036" width="26.4140625" style="26" customWidth="1"/>
    <col min="12037" max="12287" width="11.1640625" style="26"/>
    <col min="12288" max="12288" width="36.5" style="26" customWidth="1"/>
    <col min="12289" max="12289" width="27.5" style="26" customWidth="1"/>
    <col min="12290" max="12290" width="24.6640625" style="26" customWidth="1"/>
    <col min="12291" max="12291" width="25.5" style="26" customWidth="1"/>
    <col min="12292" max="12292" width="26.4140625" style="26" customWidth="1"/>
    <col min="12293" max="12543" width="11.1640625" style="26"/>
    <col min="12544" max="12544" width="36.5" style="26" customWidth="1"/>
    <col min="12545" max="12545" width="27.5" style="26" customWidth="1"/>
    <col min="12546" max="12546" width="24.6640625" style="26" customWidth="1"/>
    <col min="12547" max="12547" width="25.5" style="26" customWidth="1"/>
    <col min="12548" max="12548" width="26.4140625" style="26" customWidth="1"/>
    <col min="12549" max="12799" width="11.1640625" style="26"/>
    <col min="12800" max="12800" width="36.5" style="26" customWidth="1"/>
    <col min="12801" max="12801" width="27.5" style="26" customWidth="1"/>
    <col min="12802" max="12802" width="24.6640625" style="26" customWidth="1"/>
    <col min="12803" max="12803" width="25.5" style="26" customWidth="1"/>
    <col min="12804" max="12804" width="26.4140625" style="26" customWidth="1"/>
    <col min="12805" max="13055" width="11.1640625" style="26"/>
    <col min="13056" max="13056" width="36.5" style="26" customWidth="1"/>
    <col min="13057" max="13057" width="27.5" style="26" customWidth="1"/>
    <col min="13058" max="13058" width="24.6640625" style="26" customWidth="1"/>
    <col min="13059" max="13059" width="25.5" style="26" customWidth="1"/>
    <col min="13060" max="13060" width="26.4140625" style="26" customWidth="1"/>
    <col min="13061" max="13311" width="11.1640625" style="26"/>
    <col min="13312" max="13312" width="36.5" style="26" customWidth="1"/>
    <col min="13313" max="13313" width="27.5" style="26" customWidth="1"/>
    <col min="13314" max="13314" width="24.6640625" style="26" customWidth="1"/>
    <col min="13315" max="13315" width="25.5" style="26" customWidth="1"/>
    <col min="13316" max="13316" width="26.4140625" style="26" customWidth="1"/>
    <col min="13317" max="13567" width="11.1640625" style="26"/>
    <col min="13568" max="13568" width="36.5" style="26" customWidth="1"/>
    <col min="13569" max="13569" width="27.5" style="26" customWidth="1"/>
    <col min="13570" max="13570" width="24.6640625" style="26" customWidth="1"/>
    <col min="13571" max="13571" width="25.5" style="26" customWidth="1"/>
    <col min="13572" max="13572" width="26.4140625" style="26" customWidth="1"/>
    <col min="13573" max="13823" width="11.1640625" style="26"/>
    <col min="13824" max="13824" width="36.5" style="26" customWidth="1"/>
    <col min="13825" max="13825" width="27.5" style="26" customWidth="1"/>
    <col min="13826" max="13826" width="24.6640625" style="26" customWidth="1"/>
    <col min="13827" max="13827" width="25.5" style="26" customWidth="1"/>
    <col min="13828" max="13828" width="26.4140625" style="26" customWidth="1"/>
    <col min="13829" max="14079" width="11.1640625" style="26"/>
    <col min="14080" max="14080" width="36.5" style="26" customWidth="1"/>
    <col min="14081" max="14081" width="27.5" style="26" customWidth="1"/>
    <col min="14082" max="14082" width="24.6640625" style="26" customWidth="1"/>
    <col min="14083" max="14083" width="25.5" style="26" customWidth="1"/>
    <col min="14084" max="14084" width="26.4140625" style="26" customWidth="1"/>
    <col min="14085" max="14335" width="11.1640625" style="26"/>
    <col min="14336" max="14336" width="36.5" style="26" customWidth="1"/>
    <col min="14337" max="14337" width="27.5" style="26" customWidth="1"/>
    <col min="14338" max="14338" width="24.6640625" style="26" customWidth="1"/>
    <col min="14339" max="14339" width="25.5" style="26" customWidth="1"/>
    <col min="14340" max="14340" width="26.4140625" style="26" customWidth="1"/>
    <col min="14341" max="14591" width="11.1640625" style="26"/>
    <col min="14592" max="14592" width="36.5" style="26" customWidth="1"/>
    <col min="14593" max="14593" width="27.5" style="26" customWidth="1"/>
    <col min="14594" max="14594" width="24.6640625" style="26" customWidth="1"/>
    <col min="14595" max="14595" width="25.5" style="26" customWidth="1"/>
    <col min="14596" max="14596" width="26.4140625" style="26" customWidth="1"/>
    <col min="14597" max="14847" width="11.1640625" style="26"/>
    <col min="14848" max="14848" width="36.5" style="26" customWidth="1"/>
    <col min="14849" max="14849" width="27.5" style="26" customWidth="1"/>
    <col min="14850" max="14850" width="24.6640625" style="26" customWidth="1"/>
    <col min="14851" max="14851" width="25.5" style="26" customWidth="1"/>
    <col min="14852" max="14852" width="26.4140625" style="26" customWidth="1"/>
    <col min="14853" max="15103" width="11.1640625" style="26"/>
    <col min="15104" max="15104" width="36.5" style="26" customWidth="1"/>
    <col min="15105" max="15105" width="27.5" style="26" customWidth="1"/>
    <col min="15106" max="15106" width="24.6640625" style="26" customWidth="1"/>
    <col min="15107" max="15107" width="25.5" style="26" customWidth="1"/>
    <col min="15108" max="15108" width="26.4140625" style="26" customWidth="1"/>
    <col min="15109" max="15359" width="11.1640625" style="26"/>
    <col min="15360" max="15360" width="36.5" style="26" customWidth="1"/>
    <col min="15361" max="15361" width="27.5" style="26" customWidth="1"/>
    <col min="15362" max="15362" width="24.6640625" style="26" customWidth="1"/>
    <col min="15363" max="15363" width="25.5" style="26" customWidth="1"/>
    <col min="15364" max="15364" width="26.4140625" style="26" customWidth="1"/>
    <col min="15365" max="15615" width="11.1640625" style="26"/>
    <col min="15616" max="15616" width="36.5" style="26" customWidth="1"/>
    <col min="15617" max="15617" width="27.5" style="26" customWidth="1"/>
    <col min="15618" max="15618" width="24.6640625" style="26" customWidth="1"/>
    <col min="15619" max="15619" width="25.5" style="26" customWidth="1"/>
    <col min="15620" max="15620" width="26.4140625" style="26" customWidth="1"/>
    <col min="15621" max="15871" width="11.1640625" style="26"/>
    <col min="15872" max="15872" width="36.5" style="26" customWidth="1"/>
    <col min="15873" max="15873" width="27.5" style="26" customWidth="1"/>
    <col min="15874" max="15874" width="24.6640625" style="26" customWidth="1"/>
    <col min="15875" max="15875" width="25.5" style="26" customWidth="1"/>
    <col min="15876" max="15876" width="26.4140625" style="26" customWidth="1"/>
    <col min="15877" max="16127" width="11.1640625" style="26"/>
    <col min="16128" max="16128" width="36.5" style="26" customWidth="1"/>
    <col min="16129" max="16129" width="27.5" style="26" customWidth="1"/>
    <col min="16130" max="16130" width="24.6640625" style="26" customWidth="1"/>
    <col min="16131" max="16131" width="25.5" style="26" customWidth="1"/>
    <col min="16132" max="16132" width="26.4140625" style="26" customWidth="1"/>
    <col min="16133" max="16384" width="11.1640625" style="26"/>
  </cols>
  <sheetData>
    <row r="1" spans="1:6" s="1" customFormat="1" ht="9.9" customHeight="1" x14ac:dyDescent="0.3">
      <c r="A1" s="1" t="s">
        <v>190</v>
      </c>
    </row>
    <row r="2" spans="1:6" s="1" customFormat="1" ht="20.149999999999999" customHeight="1" x14ac:dyDescent="0.3">
      <c r="A2" s="183" t="s">
        <v>105</v>
      </c>
      <c r="B2" s="275" t="str">
        <f>IF(ISBLANK('A1'!B2),"",'A1'!B2)</f>
        <v/>
      </c>
      <c r="C2" s="208"/>
      <c r="D2" s="208"/>
      <c r="E2" s="208"/>
      <c r="F2" s="208"/>
    </row>
    <row r="3" spans="1:6" s="1" customFormat="1" ht="20.149999999999999" customHeight="1" x14ac:dyDescent="0.3">
      <c r="A3" s="183" t="s">
        <v>13</v>
      </c>
      <c r="B3" s="275" t="str">
        <f>IF(ISBLANK('A1'!B3),"",TEXT('A1'!B3,"t.M.jjjj"))</f>
        <v/>
      </c>
      <c r="C3" s="208"/>
      <c r="D3" s="208"/>
      <c r="E3" s="208"/>
      <c r="F3" s="208"/>
    </row>
    <row r="4" spans="1:6" s="1" customFormat="1" ht="20.149999999999999" customHeight="1" x14ac:dyDescent="0.3">
      <c r="A4" s="183" t="s">
        <v>0</v>
      </c>
      <c r="B4" s="639" t="str">
        <f>IF(ISBLANK('A1'!B4),"",'A1'!B4)</f>
        <v/>
      </c>
      <c r="C4" s="667"/>
      <c r="D4" s="237"/>
      <c r="E4" s="237"/>
      <c r="F4" s="237"/>
    </row>
    <row r="5" spans="1:6" s="1" customFormat="1" ht="20.149999999999999" customHeight="1" x14ac:dyDescent="0.3">
      <c r="A5" s="183" t="s">
        <v>189</v>
      </c>
      <c r="B5" s="275" t="str">
        <f ca="1">RIGHT(CELL("dateiname",A1),LEN(CELL("dateiname",A1))-FIND("]",CELL("dateiname",A1)))</f>
        <v>P2 FA4 V</v>
      </c>
      <c r="C5"/>
      <c r="D5"/>
      <c r="E5"/>
      <c r="F5"/>
    </row>
    <row r="6" spans="1:6" s="1" customFormat="1" ht="20.149999999999999" customHeight="1" x14ac:dyDescent="0.3">
      <c r="B6" s="73"/>
    </row>
    <row r="7" spans="1:6" s="1" customFormat="1" ht="20.149999999999999" customHeight="1" x14ac:dyDescent="0.3">
      <c r="A7" s="660" t="s">
        <v>4389</v>
      </c>
      <c r="B7" s="661"/>
      <c r="C7" s="661"/>
    </row>
    <row r="8" spans="1:6" s="1" customFormat="1" ht="20.149999999999999" customHeight="1" x14ac:dyDescent="0.3">
      <c r="A8" s="660" t="str">
        <f>"Vereinbarung für den Vereinbarungszeitraum " &amp; BJ</f>
        <v>Vereinbarung für den Vereinbarungszeitraum &lt;x&gt;</v>
      </c>
      <c r="B8" s="661"/>
      <c r="C8" s="661"/>
    </row>
    <row r="9" spans="1:6" s="75" customFormat="1" ht="20.149999999999999" customHeight="1" x14ac:dyDescent="0.3">
      <c r="A9" s="209" t="s">
        <v>4362</v>
      </c>
      <c r="B9" s="258"/>
      <c r="C9" s="74"/>
    </row>
    <row r="10" spans="1:6" s="1" customFormat="1" ht="20.149999999999999" customHeight="1" thickBot="1" x14ac:dyDescent="0.35">
      <c r="A10" s="210"/>
      <c r="C10" s="15"/>
    </row>
    <row r="11" spans="1:6" s="1" customFormat="1" ht="39.9" customHeight="1" thickBot="1" x14ac:dyDescent="0.35">
      <c r="A11" s="80" t="s">
        <v>106</v>
      </c>
      <c r="B11" s="81" t="s">
        <v>56</v>
      </c>
      <c r="C11" s="97" t="s">
        <v>57</v>
      </c>
      <c r="D11" s="98" t="s">
        <v>173</v>
      </c>
    </row>
    <row r="12" spans="1:6" s="100" customFormat="1" ht="14" x14ac:dyDescent="0.3">
      <c r="A12" s="99"/>
      <c r="B12" s="99"/>
      <c r="C12" s="99"/>
    </row>
    <row r="13" spans="1:6" s="105" customFormat="1" ht="20.149999999999999" customHeight="1" thickBot="1" x14ac:dyDescent="0.35">
      <c r="A13" s="101" t="s">
        <v>190</v>
      </c>
      <c r="B13" s="102"/>
      <c r="C13" s="103"/>
      <c r="D13" s="104"/>
    </row>
    <row r="14" spans="1:6" s="105" customFormat="1" ht="20.149999999999999" customHeight="1" x14ac:dyDescent="0.25">
      <c r="A14" s="585">
        <v>1</v>
      </c>
      <c r="B14" s="94" t="s">
        <v>16</v>
      </c>
      <c r="C14" s="260"/>
      <c r="D14" s="264"/>
    </row>
    <row r="15" spans="1:6" s="105" customFormat="1" ht="20.149999999999999" customHeight="1" x14ac:dyDescent="0.25">
      <c r="A15" s="196">
        <v>2</v>
      </c>
      <c r="B15" s="95" t="s">
        <v>109</v>
      </c>
      <c r="C15" s="261"/>
      <c r="D15" s="265"/>
    </row>
    <row r="16" spans="1:6" s="105" customFormat="1" ht="20.149999999999999" customHeight="1" x14ac:dyDescent="0.25">
      <c r="A16" s="196">
        <v>3</v>
      </c>
      <c r="B16" s="95" t="s">
        <v>19</v>
      </c>
      <c r="C16" s="261"/>
      <c r="D16" s="265"/>
    </row>
    <row r="17" spans="1:4" s="105" customFormat="1" ht="20.149999999999999" customHeight="1" x14ac:dyDescent="0.25">
      <c r="A17" s="196">
        <v>4</v>
      </c>
      <c r="B17" s="95" t="s">
        <v>113</v>
      </c>
      <c r="C17" s="261"/>
      <c r="D17" s="265"/>
    </row>
    <row r="18" spans="1:4" s="105" customFormat="1" ht="20.149999999999999" customHeight="1" x14ac:dyDescent="0.25">
      <c r="A18" s="196">
        <v>5</v>
      </c>
      <c r="B18" s="95" t="s">
        <v>111</v>
      </c>
      <c r="C18" s="261"/>
      <c r="D18" s="265"/>
    </row>
    <row r="19" spans="1:4" s="105" customFormat="1" ht="20.149999999999999" customHeight="1" x14ac:dyDescent="0.25">
      <c r="A19" s="196">
        <v>6</v>
      </c>
      <c r="B19" s="95" t="s">
        <v>110</v>
      </c>
      <c r="C19" s="261"/>
      <c r="D19" s="265"/>
    </row>
    <row r="20" spans="1:4" s="105" customFormat="1" ht="20.149999999999999" customHeight="1" x14ac:dyDescent="0.25">
      <c r="A20" s="196">
        <v>7</v>
      </c>
      <c r="B20" s="95" t="s">
        <v>112</v>
      </c>
      <c r="C20" s="261"/>
      <c r="D20" s="265"/>
    </row>
    <row r="21" spans="1:4" s="105" customFormat="1" ht="20.149999999999999" customHeight="1" x14ac:dyDescent="0.25">
      <c r="A21" s="196">
        <v>8</v>
      </c>
      <c r="B21" s="95" t="s">
        <v>168</v>
      </c>
      <c r="C21" s="261"/>
      <c r="D21" s="265"/>
    </row>
    <row r="22" spans="1:4" s="105" customFormat="1" ht="20.149999999999999" customHeight="1" thickBot="1" x14ac:dyDescent="0.3">
      <c r="A22" s="197">
        <v>9</v>
      </c>
      <c r="B22" s="116" t="s">
        <v>181</v>
      </c>
      <c r="C22" s="277">
        <f>SUM(C14:C21)</f>
        <v>0</v>
      </c>
      <c r="D22" s="176" t="s">
        <v>172</v>
      </c>
    </row>
    <row r="23" spans="1:4" s="105" customFormat="1" x14ac:dyDescent="0.25">
      <c r="C23" s="106"/>
      <c r="D23" s="106"/>
    </row>
  </sheetData>
  <sheetProtection sheet="1" objects="1" scenarios="1"/>
  <mergeCells count="3">
    <mergeCell ref="A7:C7"/>
    <mergeCell ref="A8:C8"/>
    <mergeCell ref="B4:C4"/>
  </mergeCells>
  <pageMargins left="0.39370078740157483" right="0.39370078740157483" top="0.78740157480314965" bottom="0.78740157480314965" header="0.31496062992125984" footer="0.31496062992125984"/>
  <pageSetup paperSize="9" scale="67" fitToHeight="0" orientation="portrait" r:id="rId1"/>
  <headerFooter>
    <oddFooter>&amp;L&amp;A&amp;R&amp;P von &amp;N&amp;CAEB-Psych 2020 - Deutsche Krankenhausgesellschaft e. V.</oddFooter>
  </headerFooter>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7">
    <tabColor rgb="FF7030A0"/>
  </sheetPr>
  <dimension ref="A1:F28"/>
  <sheetViews>
    <sheetView topLeftCell="A14" workbookViewId="0">
      <selection activeCell="D17" sqref="D17"/>
    </sheetView>
  </sheetViews>
  <sheetFormatPr baseColWidth="10" defaultColWidth="10.4140625" defaultRowHeight="14" x14ac:dyDescent="0.3"/>
  <cols>
    <col min="1" max="1" width="7.83203125" style="362" customWidth="1"/>
    <col min="2" max="2" width="26.9140625" style="362" customWidth="1"/>
    <col min="3" max="3" width="9.33203125" style="362" customWidth="1"/>
    <col min="4" max="4" width="9.83203125" style="362" customWidth="1"/>
    <col min="5" max="5" width="42.6640625" style="362" customWidth="1"/>
    <col min="6" max="16384" width="10.4140625" style="362"/>
  </cols>
  <sheetData>
    <row r="1" spans="1:6" x14ac:dyDescent="0.3">
      <c r="A1" s="293" t="s">
        <v>3250</v>
      </c>
      <c r="B1" s="293"/>
      <c r="C1" s="293"/>
      <c r="D1" s="503"/>
      <c r="E1" s="503"/>
      <c r="F1" s="294" t="s">
        <v>4044</v>
      </c>
    </row>
    <row r="2" spans="1:6" x14ac:dyDescent="0.3">
      <c r="A2" s="293"/>
      <c r="B2" s="293"/>
      <c r="C2" s="293"/>
      <c r="D2" s="293"/>
      <c r="E2" s="503"/>
      <c r="F2" s="503"/>
    </row>
    <row r="3" spans="1:6" x14ac:dyDescent="0.3">
      <c r="A3" s="676" t="s">
        <v>332</v>
      </c>
      <c r="B3" s="677"/>
      <c r="C3" s="677"/>
      <c r="D3" s="677"/>
      <c r="E3" s="677"/>
      <c r="F3" s="677"/>
    </row>
    <row r="4" spans="1:6" x14ac:dyDescent="0.3">
      <c r="A4" s="678" t="s">
        <v>3251</v>
      </c>
      <c r="B4" s="677"/>
      <c r="C4" s="677"/>
      <c r="D4" s="677"/>
      <c r="E4" s="677"/>
      <c r="F4" s="677"/>
    </row>
    <row r="5" spans="1:6" x14ac:dyDescent="0.3">
      <c r="A5" s="300"/>
      <c r="B5" s="198"/>
      <c r="C5" s="363"/>
      <c r="D5" s="363"/>
      <c r="E5" s="363"/>
      <c r="F5" s="363"/>
    </row>
    <row r="6" spans="1:6" ht="15" customHeight="1" x14ac:dyDescent="0.3">
      <c r="A6" s="679" t="s">
        <v>3252</v>
      </c>
      <c r="B6" s="679" t="s">
        <v>334</v>
      </c>
      <c r="C6" s="681" t="s">
        <v>3253</v>
      </c>
      <c r="D6" s="683" t="s">
        <v>4052</v>
      </c>
      <c r="E6" s="684"/>
      <c r="F6" s="685" t="s">
        <v>4090</v>
      </c>
    </row>
    <row r="7" spans="1:6" ht="25.5" customHeight="1" x14ac:dyDescent="0.3">
      <c r="A7" s="680"/>
      <c r="B7" s="680"/>
      <c r="C7" s="682"/>
      <c r="D7" s="364" t="s">
        <v>3255</v>
      </c>
      <c r="E7" s="365" t="s">
        <v>432</v>
      </c>
      <c r="F7" s="686"/>
    </row>
    <row r="8" spans="1:6" x14ac:dyDescent="0.3">
      <c r="A8" s="304">
        <v>1</v>
      </c>
      <c r="B8" s="305">
        <v>2</v>
      </c>
      <c r="C8" s="304">
        <v>3</v>
      </c>
      <c r="D8" s="304">
        <v>4</v>
      </c>
      <c r="E8" s="304">
        <v>5</v>
      </c>
      <c r="F8" s="366">
        <v>6</v>
      </c>
    </row>
    <row r="9" spans="1:6" ht="37.5" x14ac:dyDescent="0.3">
      <c r="A9" s="336" t="s">
        <v>3256</v>
      </c>
      <c r="B9" s="668" t="s">
        <v>4091</v>
      </c>
      <c r="C9" s="345" t="s">
        <v>435</v>
      </c>
      <c r="D9" s="450" t="s">
        <v>3258</v>
      </c>
      <c r="E9" s="451" t="s">
        <v>3259</v>
      </c>
      <c r="F9" s="452"/>
    </row>
    <row r="10" spans="1:6" x14ac:dyDescent="0.3">
      <c r="A10" s="338" t="s">
        <v>435</v>
      </c>
      <c r="B10" s="669"/>
      <c r="C10" s="337" t="s">
        <v>3260</v>
      </c>
      <c r="D10" s="450" t="s">
        <v>3261</v>
      </c>
      <c r="E10" s="343" t="s">
        <v>3262</v>
      </c>
      <c r="F10" s="452">
        <v>1.2269000000000001</v>
      </c>
    </row>
    <row r="11" spans="1:6" x14ac:dyDescent="0.3">
      <c r="A11" s="338" t="s">
        <v>435</v>
      </c>
      <c r="B11" s="669"/>
      <c r="C11" s="337" t="s">
        <v>3263</v>
      </c>
      <c r="D11" s="450" t="s">
        <v>3264</v>
      </c>
      <c r="E11" s="342" t="s">
        <v>3265</v>
      </c>
      <c r="F11" s="452">
        <v>2.0057</v>
      </c>
    </row>
    <row r="12" spans="1:6" x14ac:dyDescent="0.3">
      <c r="A12" s="338" t="s">
        <v>435</v>
      </c>
      <c r="B12" s="670"/>
      <c r="C12" s="337" t="s">
        <v>3266</v>
      </c>
      <c r="D12" s="450" t="s">
        <v>3267</v>
      </c>
      <c r="E12" s="342" t="s">
        <v>4092</v>
      </c>
      <c r="F12" s="452">
        <v>3.0124</v>
      </c>
    </row>
    <row r="13" spans="1:6" ht="38.25" customHeight="1" x14ac:dyDescent="0.3">
      <c r="A13" s="336" t="s">
        <v>3268</v>
      </c>
      <c r="B13" s="668" t="s">
        <v>4093</v>
      </c>
      <c r="C13" s="337" t="s">
        <v>4037</v>
      </c>
      <c r="D13" s="337" t="s">
        <v>3270</v>
      </c>
      <c r="E13" s="450" t="s">
        <v>3271</v>
      </c>
      <c r="F13" s="452">
        <v>0.15079999999999999</v>
      </c>
    </row>
    <row r="14" spans="1:6" ht="38.25" customHeight="1" x14ac:dyDescent="0.3">
      <c r="A14" s="338" t="s">
        <v>435</v>
      </c>
      <c r="B14" s="669"/>
      <c r="C14" s="337" t="s">
        <v>4038</v>
      </c>
      <c r="D14" s="337" t="s">
        <v>3272</v>
      </c>
      <c r="E14" s="450" t="s">
        <v>3273</v>
      </c>
      <c r="F14" s="452">
        <v>0.20039999999999999</v>
      </c>
    </row>
    <row r="15" spans="1:6" ht="38.25" customHeight="1" x14ac:dyDescent="0.3">
      <c r="A15" s="341" t="s">
        <v>435</v>
      </c>
      <c r="B15" s="670"/>
      <c r="C15" s="337" t="s">
        <v>4039</v>
      </c>
      <c r="D15" s="337" t="s">
        <v>3274</v>
      </c>
      <c r="E15" s="450" t="s">
        <v>4040</v>
      </c>
      <c r="F15" s="452">
        <v>0.23169999999999999</v>
      </c>
    </row>
    <row r="16" spans="1:6" ht="50" x14ac:dyDescent="0.3">
      <c r="A16" s="336" t="s">
        <v>3275</v>
      </c>
      <c r="B16" s="671" t="s">
        <v>4094</v>
      </c>
      <c r="C16" s="453"/>
      <c r="D16" s="453" t="s">
        <v>3276</v>
      </c>
      <c r="E16" s="454" t="s">
        <v>4095</v>
      </c>
      <c r="F16" s="452"/>
    </row>
    <row r="17" spans="1:6" x14ac:dyDescent="0.3">
      <c r="A17" s="338"/>
      <c r="B17" s="672"/>
      <c r="C17" s="453" t="s">
        <v>3277</v>
      </c>
      <c r="D17" s="453" t="s">
        <v>3278</v>
      </c>
      <c r="E17" s="454" t="s">
        <v>3279</v>
      </c>
      <c r="F17" s="452">
        <v>0.46560000000000001</v>
      </c>
    </row>
    <row r="18" spans="1:6" x14ac:dyDescent="0.3">
      <c r="A18" s="338"/>
      <c r="B18" s="672"/>
      <c r="C18" s="453" t="s">
        <v>3280</v>
      </c>
      <c r="D18" s="453" t="s">
        <v>3281</v>
      </c>
      <c r="E18" s="454" t="s">
        <v>3282</v>
      </c>
      <c r="F18" s="452">
        <v>0.94010000000000005</v>
      </c>
    </row>
    <row r="19" spans="1:6" x14ac:dyDescent="0.3">
      <c r="A19" s="338"/>
      <c r="B19" s="672"/>
      <c r="C19" s="453" t="s">
        <v>3283</v>
      </c>
      <c r="D19" s="453" t="s">
        <v>3284</v>
      </c>
      <c r="E19" s="454" t="s">
        <v>3285</v>
      </c>
      <c r="F19" s="452">
        <v>1.1980999999999999</v>
      </c>
    </row>
    <row r="20" spans="1:6" ht="37.5" x14ac:dyDescent="0.3">
      <c r="A20" s="455" t="s">
        <v>3286</v>
      </c>
      <c r="B20" s="673" t="s">
        <v>4096</v>
      </c>
      <c r="C20" s="453"/>
      <c r="D20" s="453" t="s">
        <v>3287</v>
      </c>
      <c r="E20" s="454" t="s">
        <v>4042</v>
      </c>
      <c r="F20" s="452"/>
    </row>
    <row r="21" spans="1:6" x14ac:dyDescent="0.3">
      <c r="A21" s="338"/>
      <c r="B21" s="674"/>
      <c r="C21" s="453" t="s">
        <v>3288</v>
      </c>
      <c r="D21" s="453" t="s">
        <v>3289</v>
      </c>
      <c r="E21" s="454" t="s">
        <v>3279</v>
      </c>
      <c r="F21" s="452">
        <v>1.3797999999999999</v>
      </c>
    </row>
    <row r="22" spans="1:6" x14ac:dyDescent="0.3">
      <c r="A22" s="338"/>
      <c r="B22" s="674"/>
      <c r="C22" s="453" t="s">
        <v>3290</v>
      </c>
      <c r="D22" s="453" t="s">
        <v>3291</v>
      </c>
      <c r="E22" s="454" t="s">
        <v>3282</v>
      </c>
      <c r="F22" s="452">
        <v>2.0156999999999998</v>
      </c>
    </row>
    <row r="23" spans="1:6" x14ac:dyDescent="0.3">
      <c r="A23" s="341"/>
      <c r="B23" s="675"/>
      <c r="C23" s="453" t="s">
        <v>3292</v>
      </c>
      <c r="D23" s="453" t="s">
        <v>3293</v>
      </c>
      <c r="E23" s="454" t="s">
        <v>3285</v>
      </c>
      <c r="F23" s="456">
        <v>3.0194999999999999</v>
      </c>
    </row>
    <row r="24" spans="1:6" x14ac:dyDescent="0.3">
      <c r="F24" s="505"/>
    </row>
    <row r="25" spans="1:6" x14ac:dyDescent="0.3">
      <c r="A25" s="506" t="s">
        <v>3241</v>
      </c>
      <c r="F25" s="505"/>
    </row>
    <row r="26" spans="1:6" x14ac:dyDescent="0.3">
      <c r="F26" s="505"/>
    </row>
    <row r="27" spans="1:6" ht="15" x14ac:dyDescent="0.3">
      <c r="A27" s="381" t="s">
        <v>3294</v>
      </c>
      <c r="B27" s="463" t="s">
        <v>3295</v>
      </c>
    </row>
    <row r="28" spans="1:6" x14ac:dyDescent="0.3">
      <c r="A28" s="26"/>
      <c r="B28" s="463" t="s">
        <v>3296</v>
      </c>
    </row>
  </sheetData>
  <mergeCells count="11">
    <mergeCell ref="B9:B12"/>
    <mergeCell ref="B13:B15"/>
    <mergeCell ref="B16:B19"/>
    <mergeCell ref="B20:B23"/>
    <mergeCell ref="A3:F3"/>
    <mergeCell ref="A4:F4"/>
    <mergeCell ref="A6:A7"/>
    <mergeCell ref="B6:B7"/>
    <mergeCell ref="C6:C7"/>
    <mergeCell ref="D6:E6"/>
    <mergeCell ref="F6:F7"/>
  </mergeCells>
  <pageMargins left="0.7" right="0.7" top="0.78740157499999996" bottom="0.78740157499999996" header="0.3" footer="0.3"/>
  <pageSetup paperSize="9" fitToHeight="0" orientation="portrait" verticalDpi="0" r:id="rId1"/>
  <headerFooter>
    <oddFooter>&amp;L&amp;A&amp;R&amp;P von &amp;N&amp;CAEB-Psych 2018 - Deutsche Krankenhausgesellschaft e. V.</oddFooter>
  </headerFooter>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6">
    <tabColor rgb="FF7030A0"/>
  </sheetPr>
  <dimension ref="A1:F1137"/>
  <sheetViews>
    <sheetView topLeftCell="A1116" workbookViewId="0">
      <selection activeCell="B1137" sqref="B1137:F1137"/>
    </sheetView>
  </sheetViews>
  <sheetFormatPr baseColWidth="10" defaultColWidth="10.33203125" defaultRowHeight="12.5" x14ac:dyDescent="0.25"/>
  <cols>
    <col min="1" max="1" width="9" style="483" customWidth="1"/>
    <col min="2" max="2" width="20.4140625" style="483" customWidth="1"/>
    <col min="3" max="3" width="9" style="483" customWidth="1"/>
    <col min="4" max="4" width="10.4140625" style="483" customWidth="1"/>
    <col min="5" max="5" width="42.33203125" style="483" customWidth="1"/>
    <col min="6" max="6" width="12.08203125" style="483" customWidth="1"/>
    <col min="7" max="16384" width="10.33203125" style="483"/>
  </cols>
  <sheetData>
    <row r="1" spans="1:6" ht="15" customHeight="1" x14ac:dyDescent="0.3">
      <c r="A1" s="481" t="s">
        <v>427</v>
      </c>
      <c r="B1" s="409"/>
      <c r="C1" s="409"/>
      <c r="D1" s="410"/>
      <c r="E1" s="326"/>
      <c r="F1" s="482" t="s">
        <v>4044</v>
      </c>
    </row>
    <row r="2" spans="1:6" ht="15" customHeight="1" x14ac:dyDescent="0.35">
      <c r="A2" s="412"/>
      <c r="B2" s="413"/>
      <c r="C2" s="355"/>
      <c r="D2" s="355"/>
      <c r="E2" s="360"/>
      <c r="F2" s="416"/>
    </row>
    <row r="3" spans="1:6" ht="20.25" customHeight="1" x14ac:dyDescent="0.25">
      <c r="A3" s="687" t="s">
        <v>332</v>
      </c>
      <c r="B3" s="687"/>
      <c r="C3" s="687"/>
      <c r="D3" s="687"/>
      <c r="E3" s="687"/>
      <c r="F3" s="687"/>
    </row>
    <row r="4" spans="1:6" ht="21" customHeight="1" x14ac:dyDescent="0.25">
      <c r="A4" s="688" t="s">
        <v>428</v>
      </c>
      <c r="B4" s="688"/>
      <c r="C4" s="688"/>
      <c r="D4" s="688"/>
      <c r="E4" s="688"/>
      <c r="F4" s="688"/>
    </row>
    <row r="5" spans="1:6" ht="13" x14ac:dyDescent="0.3">
      <c r="A5" s="689" t="s">
        <v>4051</v>
      </c>
      <c r="B5" s="689"/>
      <c r="C5" s="689"/>
      <c r="D5" s="689"/>
      <c r="E5" s="689"/>
      <c r="F5" s="689"/>
    </row>
    <row r="6" spans="1:6" ht="15" customHeight="1" x14ac:dyDescent="0.25">
      <c r="A6" s="690" t="s">
        <v>429</v>
      </c>
      <c r="B6" s="690" t="s">
        <v>334</v>
      </c>
      <c r="C6" s="690" t="s">
        <v>430</v>
      </c>
      <c r="D6" s="691" t="s">
        <v>4052</v>
      </c>
      <c r="E6" s="691"/>
      <c r="F6" s="690" t="s">
        <v>431</v>
      </c>
    </row>
    <row r="7" spans="1:6" ht="13" x14ac:dyDescent="0.25">
      <c r="A7" s="690"/>
      <c r="B7" s="690"/>
      <c r="C7" s="690"/>
      <c r="D7" s="332" t="s">
        <v>86</v>
      </c>
      <c r="E7" s="332" t="s">
        <v>432</v>
      </c>
      <c r="F7" s="690"/>
    </row>
    <row r="8" spans="1:6" x14ac:dyDescent="0.25">
      <c r="A8" s="333">
        <v>1</v>
      </c>
      <c r="B8" s="333">
        <v>2</v>
      </c>
      <c r="C8" s="333">
        <v>3</v>
      </c>
      <c r="D8" s="333">
        <v>4</v>
      </c>
      <c r="E8" s="333">
        <v>5</v>
      </c>
      <c r="F8" s="333">
        <v>6</v>
      </c>
    </row>
    <row r="9" spans="1:6" ht="25.5" customHeight="1" x14ac:dyDescent="0.25">
      <c r="A9" s="422" t="s">
        <v>433</v>
      </c>
      <c r="B9" s="422" t="s">
        <v>434</v>
      </c>
      <c r="C9" s="423"/>
      <c r="D9" s="424"/>
      <c r="E9" s="692" t="s">
        <v>436</v>
      </c>
      <c r="F9" s="693"/>
    </row>
    <row r="10" spans="1:6" ht="12.75" customHeight="1" x14ac:dyDescent="0.25">
      <c r="A10" s="425"/>
      <c r="B10" s="425"/>
      <c r="C10" s="423" t="s">
        <v>437</v>
      </c>
      <c r="D10" s="424" t="s">
        <v>438</v>
      </c>
      <c r="E10" s="426" t="s">
        <v>439</v>
      </c>
      <c r="F10" s="427">
        <v>248.75</v>
      </c>
    </row>
    <row r="11" spans="1:6" ht="12.75" customHeight="1" x14ac:dyDescent="0.25">
      <c r="A11" s="425"/>
      <c r="B11" s="425"/>
      <c r="C11" s="423" t="s">
        <v>440</v>
      </c>
      <c r="D11" s="424" t="s">
        <v>441</v>
      </c>
      <c r="E11" s="426" t="s">
        <v>442</v>
      </c>
      <c r="F11" s="427">
        <v>286.06</v>
      </c>
    </row>
    <row r="12" spans="1:6" ht="12.75" customHeight="1" x14ac:dyDescent="0.25">
      <c r="A12" s="425"/>
      <c r="B12" s="425"/>
      <c r="C12" s="423" t="s">
        <v>443</v>
      </c>
      <c r="D12" s="424" t="s">
        <v>444</v>
      </c>
      <c r="E12" s="426" t="s">
        <v>445</v>
      </c>
      <c r="F12" s="427">
        <v>323.37</v>
      </c>
    </row>
    <row r="13" spans="1:6" ht="12.75" customHeight="1" x14ac:dyDescent="0.25">
      <c r="A13" s="425"/>
      <c r="B13" s="425"/>
      <c r="C13" s="423" t="s">
        <v>446</v>
      </c>
      <c r="D13" s="424" t="s">
        <v>447</v>
      </c>
      <c r="E13" s="426" t="s">
        <v>448</v>
      </c>
      <c r="F13" s="427">
        <v>360.68</v>
      </c>
    </row>
    <row r="14" spans="1:6" ht="12.75" customHeight="1" x14ac:dyDescent="0.25">
      <c r="A14" s="425"/>
      <c r="B14" s="425"/>
      <c r="C14" s="423" t="s">
        <v>449</v>
      </c>
      <c r="D14" s="424" t="s">
        <v>450</v>
      </c>
      <c r="E14" s="426" t="s">
        <v>451</v>
      </c>
      <c r="F14" s="427">
        <v>397.99</v>
      </c>
    </row>
    <row r="15" spans="1:6" ht="12.75" customHeight="1" x14ac:dyDescent="0.25">
      <c r="A15" s="428"/>
      <c r="B15" s="428"/>
      <c r="C15" s="423" t="s">
        <v>452</v>
      </c>
      <c r="D15" s="424" t="s">
        <v>453</v>
      </c>
      <c r="E15" s="426" t="s">
        <v>3337</v>
      </c>
      <c r="F15" s="427">
        <v>435.31</v>
      </c>
    </row>
    <row r="16" spans="1:6" ht="25.5" customHeight="1" x14ac:dyDescent="0.25">
      <c r="A16" s="422" t="s">
        <v>454</v>
      </c>
      <c r="B16" s="422" t="s">
        <v>455</v>
      </c>
      <c r="C16" s="423"/>
      <c r="D16" s="424"/>
      <c r="E16" s="692" t="s">
        <v>456</v>
      </c>
      <c r="F16" s="693"/>
    </row>
    <row r="17" spans="1:6" ht="12.75" customHeight="1" x14ac:dyDescent="0.25">
      <c r="A17" s="425"/>
      <c r="B17" s="425"/>
      <c r="C17" s="423" t="s">
        <v>457</v>
      </c>
      <c r="D17" s="424" t="s">
        <v>458</v>
      </c>
      <c r="E17" s="426" t="s">
        <v>459</v>
      </c>
      <c r="F17" s="427">
        <v>191.99</v>
      </c>
    </row>
    <row r="18" spans="1:6" ht="12.75" customHeight="1" x14ac:dyDescent="0.25">
      <c r="A18" s="425"/>
      <c r="B18" s="425"/>
      <c r="C18" s="423" t="s">
        <v>460</v>
      </c>
      <c r="D18" s="424" t="s">
        <v>461</v>
      </c>
      <c r="E18" s="426" t="s">
        <v>462</v>
      </c>
      <c r="F18" s="427">
        <v>210.57</v>
      </c>
    </row>
    <row r="19" spans="1:6" ht="12.75" customHeight="1" x14ac:dyDescent="0.25">
      <c r="A19" s="425"/>
      <c r="B19" s="425"/>
      <c r="C19" s="423" t="s">
        <v>463</v>
      </c>
      <c r="D19" s="424" t="s">
        <v>464</v>
      </c>
      <c r="E19" s="426" t="s">
        <v>465</v>
      </c>
      <c r="F19" s="427">
        <v>229.15</v>
      </c>
    </row>
    <row r="20" spans="1:6" ht="12.75" customHeight="1" x14ac:dyDescent="0.25">
      <c r="A20" s="425"/>
      <c r="B20" s="425"/>
      <c r="C20" s="423" t="s">
        <v>466</v>
      </c>
      <c r="D20" s="424" t="s">
        <v>467</v>
      </c>
      <c r="E20" s="426" t="s">
        <v>468</v>
      </c>
      <c r="F20" s="427">
        <v>247.73</v>
      </c>
    </row>
    <row r="21" spans="1:6" ht="12.75" customHeight="1" x14ac:dyDescent="0.25">
      <c r="A21" s="425"/>
      <c r="B21" s="425"/>
      <c r="C21" s="423" t="s">
        <v>469</v>
      </c>
      <c r="D21" s="424" t="s">
        <v>470</v>
      </c>
      <c r="E21" s="426" t="s">
        <v>471</v>
      </c>
      <c r="F21" s="427">
        <v>266.31</v>
      </c>
    </row>
    <row r="22" spans="1:6" ht="12.75" customHeight="1" x14ac:dyDescent="0.25">
      <c r="A22" s="428"/>
      <c r="B22" s="428"/>
      <c r="C22" s="423" t="s">
        <v>472</v>
      </c>
      <c r="D22" s="424" t="s">
        <v>473</v>
      </c>
      <c r="E22" s="426" t="s">
        <v>3338</v>
      </c>
      <c r="F22" s="427">
        <v>284.89</v>
      </c>
    </row>
    <row r="23" spans="1:6" ht="28" x14ac:dyDescent="0.25">
      <c r="A23" s="422" t="s">
        <v>474</v>
      </c>
      <c r="B23" s="484" t="s">
        <v>475</v>
      </c>
      <c r="C23" s="423"/>
      <c r="D23" s="424"/>
      <c r="E23" s="692" t="s">
        <v>476</v>
      </c>
      <c r="F23" s="693"/>
    </row>
    <row r="24" spans="1:6" ht="12.75" customHeight="1" x14ac:dyDescent="0.25">
      <c r="A24" s="425"/>
      <c r="B24" s="425"/>
      <c r="C24" s="423" t="s">
        <v>477</v>
      </c>
      <c r="D24" s="424" t="s">
        <v>478</v>
      </c>
      <c r="E24" s="426" t="s">
        <v>479</v>
      </c>
      <c r="F24" s="427">
        <v>853.19</v>
      </c>
    </row>
    <row r="25" spans="1:6" ht="12.75" customHeight="1" x14ac:dyDescent="0.25">
      <c r="A25" s="425"/>
      <c r="B25" s="425"/>
      <c r="C25" s="423" t="s">
        <v>480</v>
      </c>
      <c r="D25" s="424" t="s">
        <v>481</v>
      </c>
      <c r="E25" s="426" t="s">
        <v>482</v>
      </c>
      <c r="F25" s="427">
        <v>1080.97</v>
      </c>
    </row>
    <row r="26" spans="1:6" ht="12.75" customHeight="1" x14ac:dyDescent="0.25">
      <c r="A26" s="425"/>
      <c r="B26" s="425"/>
      <c r="C26" s="423" t="s">
        <v>483</v>
      </c>
      <c r="D26" s="424" t="s">
        <v>484</v>
      </c>
      <c r="E26" s="426" t="s">
        <v>485</v>
      </c>
      <c r="F26" s="427">
        <v>1307.83</v>
      </c>
    </row>
    <row r="27" spans="1:6" ht="12.75" customHeight="1" x14ac:dyDescent="0.25">
      <c r="A27" s="425"/>
      <c r="B27" s="425"/>
      <c r="C27" s="423" t="s">
        <v>486</v>
      </c>
      <c r="D27" s="424" t="s">
        <v>487</v>
      </c>
      <c r="E27" s="426" t="s">
        <v>488</v>
      </c>
      <c r="F27" s="427">
        <v>1532.03</v>
      </c>
    </row>
    <row r="28" spans="1:6" ht="12.75" customHeight="1" x14ac:dyDescent="0.25">
      <c r="A28" s="425"/>
      <c r="B28" s="425"/>
      <c r="C28" s="423" t="s">
        <v>489</v>
      </c>
      <c r="D28" s="424" t="s">
        <v>490</v>
      </c>
      <c r="E28" s="426" t="s">
        <v>491</v>
      </c>
      <c r="F28" s="427">
        <v>1754.61</v>
      </c>
    </row>
    <row r="29" spans="1:6" ht="12.75" customHeight="1" x14ac:dyDescent="0.25">
      <c r="A29" s="425"/>
      <c r="B29" s="425"/>
      <c r="C29" s="423" t="s">
        <v>492</v>
      </c>
      <c r="D29" s="424" t="s">
        <v>493</v>
      </c>
      <c r="E29" s="426" t="s">
        <v>494</v>
      </c>
      <c r="F29" s="427">
        <v>1974.84</v>
      </c>
    </row>
    <row r="30" spans="1:6" ht="12.75" customHeight="1" x14ac:dyDescent="0.25">
      <c r="A30" s="425"/>
      <c r="B30" s="425"/>
      <c r="C30" s="423" t="s">
        <v>495</v>
      </c>
      <c r="D30" s="424" t="s">
        <v>496</v>
      </c>
      <c r="E30" s="426" t="s">
        <v>497</v>
      </c>
      <c r="F30" s="427">
        <v>2198.17</v>
      </c>
    </row>
    <row r="31" spans="1:6" ht="12.75" customHeight="1" x14ac:dyDescent="0.25">
      <c r="A31" s="425"/>
      <c r="B31" s="425"/>
      <c r="C31" s="423" t="s">
        <v>498</v>
      </c>
      <c r="D31" s="424" t="s">
        <v>499</v>
      </c>
      <c r="E31" s="426" t="s">
        <v>500</v>
      </c>
      <c r="F31" s="427">
        <v>2727.77</v>
      </c>
    </row>
    <row r="32" spans="1:6" ht="12.75" customHeight="1" x14ac:dyDescent="0.25">
      <c r="A32" s="425"/>
      <c r="B32" s="425"/>
      <c r="C32" s="423" t="s">
        <v>501</v>
      </c>
      <c r="D32" s="424" t="s">
        <v>502</v>
      </c>
      <c r="E32" s="426" t="s">
        <v>503</v>
      </c>
      <c r="F32" s="427">
        <v>3848.77</v>
      </c>
    </row>
    <row r="33" spans="1:6" ht="12.75" customHeight="1" x14ac:dyDescent="0.25">
      <c r="A33" s="425"/>
      <c r="B33" s="425"/>
      <c r="C33" s="423" t="s">
        <v>504</v>
      </c>
      <c r="D33" s="424" t="s">
        <v>505</v>
      </c>
      <c r="E33" s="426" t="s">
        <v>506</v>
      </c>
      <c r="F33" s="427">
        <v>4969.7700000000004</v>
      </c>
    </row>
    <row r="34" spans="1:6" ht="12.75" customHeight="1" x14ac:dyDescent="0.25">
      <c r="A34" s="425"/>
      <c r="B34" s="425"/>
      <c r="C34" s="423" t="s">
        <v>507</v>
      </c>
      <c r="D34" s="424" t="s">
        <v>508</v>
      </c>
      <c r="E34" s="426" t="s">
        <v>509</v>
      </c>
      <c r="F34" s="427">
        <v>6090.77</v>
      </c>
    </row>
    <row r="35" spans="1:6" ht="12.75" customHeight="1" x14ac:dyDescent="0.25">
      <c r="A35" s="425"/>
      <c r="B35" s="425"/>
      <c r="C35" s="423" t="s">
        <v>510</v>
      </c>
      <c r="D35" s="424"/>
      <c r="E35" s="426" t="s">
        <v>3339</v>
      </c>
      <c r="F35" s="427"/>
    </row>
    <row r="36" spans="1:6" ht="12.75" customHeight="1" x14ac:dyDescent="0.25">
      <c r="A36" s="425"/>
      <c r="B36" s="425"/>
      <c r="C36" s="423" t="s">
        <v>3340</v>
      </c>
      <c r="D36" s="424" t="s">
        <v>511</v>
      </c>
      <c r="E36" s="426" t="s">
        <v>512</v>
      </c>
      <c r="F36" s="427">
        <v>7398.6</v>
      </c>
    </row>
    <row r="37" spans="1:6" ht="12.75" customHeight="1" x14ac:dyDescent="0.25">
      <c r="A37" s="425"/>
      <c r="B37" s="425"/>
      <c r="C37" s="423" t="s">
        <v>3341</v>
      </c>
      <c r="D37" s="424" t="s">
        <v>513</v>
      </c>
      <c r="E37" s="426" t="s">
        <v>514</v>
      </c>
      <c r="F37" s="427">
        <v>9640.6</v>
      </c>
    </row>
    <row r="38" spans="1:6" ht="12.75" customHeight="1" x14ac:dyDescent="0.25">
      <c r="A38" s="425"/>
      <c r="B38" s="425"/>
      <c r="C38" s="423" t="s">
        <v>3342</v>
      </c>
      <c r="D38" s="424" t="s">
        <v>515</v>
      </c>
      <c r="E38" s="426" t="s">
        <v>516</v>
      </c>
      <c r="F38" s="427">
        <v>11882.6</v>
      </c>
    </row>
    <row r="39" spans="1:6" ht="12.75" customHeight="1" x14ac:dyDescent="0.25">
      <c r="A39" s="425"/>
      <c r="B39" s="425"/>
      <c r="C39" s="423" t="s">
        <v>3343</v>
      </c>
      <c r="D39" s="424" t="s">
        <v>517</v>
      </c>
      <c r="E39" s="426" t="s">
        <v>518</v>
      </c>
      <c r="F39" s="427">
        <v>14685.1</v>
      </c>
    </row>
    <row r="40" spans="1:6" ht="12.75" customHeight="1" x14ac:dyDescent="0.25">
      <c r="A40" s="425"/>
      <c r="B40" s="425"/>
      <c r="C40" s="423" t="s">
        <v>3344</v>
      </c>
      <c r="D40" s="424" t="s">
        <v>519</v>
      </c>
      <c r="E40" s="426" t="s">
        <v>520</v>
      </c>
      <c r="F40" s="427">
        <v>19169.099999999999</v>
      </c>
    </row>
    <row r="41" spans="1:6" ht="12.75" customHeight="1" x14ac:dyDescent="0.25">
      <c r="A41" s="425"/>
      <c r="B41" s="425"/>
      <c r="C41" s="423" t="s">
        <v>3345</v>
      </c>
      <c r="D41" s="424" t="s">
        <v>521</v>
      </c>
      <c r="E41" s="426" t="s">
        <v>522</v>
      </c>
      <c r="F41" s="427">
        <v>23653.1</v>
      </c>
    </row>
    <row r="42" spans="1:6" ht="12.75" customHeight="1" x14ac:dyDescent="0.25">
      <c r="A42" s="425"/>
      <c r="B42" s="425"/>
      <c r="C42" s="423" t="s">
        <v>3346</v>
      </c>
      <c r="D42" s="424" t="s">
        <v>523</v>
      </c>
      <c r="E42" s="426" t="s">
        <v>524</v>
      </c>
      <c r="F42" s="427">
        <v>28137.1</v>
      </c>
    </row>
    <row r="43" spans="1:6" ht="12.75" customHeight="1" x14ac:dyDescent="0.25">
      <c r="A43" s="425"/>
      <c r="B43" s="425"/>
      <c r="C43" s="423" t="s">
        <v>3347</v>
      </c>
      <c r="D43" s="424" t="s">
        <v>525</v>
      </c>
      <c r="E43" s="426" t="s">
        <v>526</v>
      </c>
      <c r="F43" s="427">
        <v>32621.1</v>
      </c>
    </row>
    <row r="44" spans="1:6" ht="12.75" customHeight="1" x14ac:dyDescent="0.25">
      <c r="A44" s="425"/>
      <c r="B44" s="425"/>
      <c r="C44" s="423" t="s">
        <v>3348</v>
      </c>
      <c r="D44" s="424" t="s">
        <v>527</v>
      </c>
      <c r="E44" s="426" t="s">
        <v>528</v>
      </c>
      <c r="F44" s="427">
        <v>38226.1</v>
      </c>
    </row>
    <row r="45" spans="1:6" ht="12.75" customHeight="1" x14ac:dyDescent="0.25">
      <c r="A45" s="428"/>
      <c r="B45" s="428"/>
      <c r="C45" s="423" t="s">
        <v>3349</v>
      </c>
      <c r="D45" s="424" t="s">
        <v>529</v>
      </c>
      <c r="E45" s="426" t="s">
        <v>3350</v>
      </c>
      <c r="F45" s="427">
        <v>47194.1</v>
      </c>
    </row>
    <row r="46" spans="1:6" ht="25.5" customHeight="1" x14ac:dyDescent="0.25">
      <c r="A46" s="422" t="s">
        <v>530</v>
      </c>
      <c r="B46" s="422" t="s">
        <v>531</v>
      </c>
      <c r="C46" s="423"/>
      <c r="D46" s="424"/>
      <c r="E46" s="692" t="s">
        <v>532</v>
      </c>
      <c r="F46" s="693"/>
    </row>
    <row r="47" spans="1:6" ht="14.5" x14ac:dyDescent="0.25">
      <c r="A47" s="425"/>
      <c r="B47" s="425"/>
      <c r="C47" s="423" t="s">
        <v>533</v>
      </c>
      <c r="D47" s="424" t="s">
        <v>534</v>
      </c>
      <c r="E47" s="426" t="s">
        <v>535</v>
      </c>
      <c r="F47" s="427">
        <v>31.55</v>
      </c>
    </row>
    <row r="48" spans="1:6" ht="14.5" x14ac:dyDescent="0.25">
      <c r="A48" s="425"/>
      <c r="B48" s="425"/>
      <c r="C48" s="423" t="s">
        <v>536</v>
      </c>
      <c r="D48" s="424" t="s">
        <v>537</v>
      </c>
      <c r="E48" s="426" t="s">
        <v>538</v>
      </c>
      <c r="F48" s="427">
        <v>52.58</v>
      </c>
    </row>
    <row r="49" spans="1:6" ht="14.5" x14ac:dyDescent="0.25">
      <c r="A49" s="425"/>
      <c r="B49" s="425"/>
      <c r="C49" s="423" t="s">
        <v>539</v>
      </c>
      <c r="D49" s="424" t="s">
        <v>540</v>
      </c>
      <c r="E49" s="426" t="s">
        <v>541</v>
      </c>
      <c r="F49" s="427">
        <v>73.61</v>
      </c>
    </row>
    <row r="50" spans="1:6" ht="12.75" customHeight="1" x14ac:dyDescent="0.25">
      <c r="A50" s="425"/>
      <c r="B50" s="425"/>
      <c r="C50" s="423" t="s">
        <v>542</v>
      </c>
      <c r="D50" s="424" t="s">
        <v>543</v>
      </c>
      <c r="E50" s="426" t="s">
        <v>544</v>
      </c>
      <c r="F50" s="427">
        <v>99.31</v>
      </c>
    </row>
    <row r="51" spans="1:6" ht="12.75" customHeight="1" x14ac:dyDescent="0.25">
      <c r="A51" s="425"/>
      <c r="B51" s="425"/>
      <c r="C51" s="423" t="s">
        <v>545</v>
      </c>
      <c r="D51" s="424" t="s">
        <v>546</v>
      </c>
      <c r="E51" s="426" t="s">
        <v>547</v>
      </c>
      <c r="F51" s="427">
        <v>134.36000000000001</v>
      </c>
    </row>
    <row r="52" spans="1:6" ht="12.75" customHeight="1" x14ac:dyDescent="0.25">
      <c r="A52" s="425"/>
      <c r="B52" s="425"/>
      <c r="C52" s="423" t="s">
        <v>548</v>
      </c>
      <c r="D52" s="424" t="s">
        <v>549</v>
      </c>
      <c r="E52" s="426" t="s">
        <v>550</v>
      </c>
      <c r="F52" s="427">
        <v>169.41</v>
      </c>
    </row>
    <row r="53" spans="1:6" ht="12.75" customHeight="1" x14ac:dyDescent="0.25">
      <c r="A53" s="425"/>
      <c r="B53" s="425"/>
      <c r="C53" s="423" t="s">
        <v>551</v>
      </c>
      <c r="D53" s="424" t="s">
        <v>552</v>
      </c>
      <c r="E53" s="426" t="s">
        <v>553</v>
      </c>
      <c r="F53" s="427">
        <v>204.46</v>
      </c>
    </row>
    <row r="54" spans="1:6" ht="12.75" customHeight="1" x14ac:dyDescent="0.25">
      <c r="A54" s="425"/>
      <c r="B54" s="425"/>
      <c r="C54" s="423" t="s">
        <v>554</v>
      </c>
      <c r="D54" s="424" t="s">
        <v>555</v>
      </c>
      <c r="E54" s="426" t="s">
        <v>556</v>
      </c>
      <c r="F54" s="427">
        <v>239.51</v>
      </c>
    </row>
    <row r="55" spans="1:6" ht="12.75" customHeight="1" x14ac:dyDescent="0.25">
      <c r="A55" s="425"/>
      <c r="B55" s="425"/>
      <c r="C55" s="423" t="s">
        <v>557</v>
      </c>
      <c r="D55" s="424" t="s">
        <v>558</v>
      </c>
      <c r="E55" s="426" t="s">
        <v>559</v>
      </c>
      <c r="F55" s="427">
        <v>274.56</v>
      </c>
    </row>
    <row r="56" spans="1:6" ht="12.75" customHeight="1" x14ac:dyDescent="0.25">
      <c r="A56" s="425"/>
      <c r="B56" s="425"/>
      <c r="C56" s="423" t="s">
        <v>560</v>
      </c>
      <c r="D56" s="424" t="s">
        <v>561</v>
      </c>
      <c r="E56" s="426" t="s">
        <v>562</v>
      </c>
      <c r="F56" s="427">
        <v>309.61</v>
      </c>
    </row>
    <row r="57" spans="1:6" ht="12.75" customHeight="1" x14ac:dyDescent="0.25">
      <c r="A57" s="425"/>
      <c r="B57" s="425"/>
      <c r="C57" s="423" t="s">
        <v>563</v>
      </c>
      <c r="D57" s="424" t="s">
        <v>564</v>
      </c>
      <c r="E57" s="426" t="s">
        <v>565</v>
      </c>
      <c r="F57" s="427">
        <v>344.66</v>
      </c>
    </row>
    <row r="58" spans="1:6" ht="12.75" customHeight="1" x14ac:dyDescent="0.25">
      <c r="A58" s="425"/>
      <c r="B58" s="425"/>
      <c r="C58" s="423" t="s">
        <v>566</v>
      </c>
      <c r="D58" s="424" t="s">
        <v>567</v>
      </c>
      <c r="E58" s="426" t="s">
        <v>568</v>
      </c>
      <c r="F58" s="427">
        <v>391.39</v>
      </c>
    </row>
    <row r="59" spans="1:6" ht="12.75" customHeight="1" x14ac:dyDescent="0.25">
      <c r="A59" s="425"/>
      <c r="B59" s="425"/>
      <c r="C59" s="423" t="s">
        <v>569</v>
      </c>
      <c r="D59" s="424" t="s">
        <v>570</v>
      </c>
      <c r="E59" s="426" t="s">
        <v>571</v>
      </c>
      <c r="F59" s="427">
        <v>461.49</v>
      </c>
    </row>
    <row r="60" spans="1:6" ht="12.75" customHeight="1" x14ac:dyDescent="0.25">
      <c r="A60" s="425"/>
      <c r="B60" s="425"/>
      <c r="C60" s="423" t="s">
        <v>572</v>
      </c>
      <c r="D60" s="424" t="s">
        <v>573</v>
      </c>
      <c r="E60" s="426" t="s">
        <v>574</v>
      </c>
      <c r="F60" s="427">
        <v>529.16999999999996</v>
      </c>
    </row>
    <row r="61" spans="1:6" ht="12.75" customHeight="1" x14ac:dyDescent="0.25">
      <c r="A61" s="425"/>
      <c r="B61" s="425"/>
      <c r="C61" s="423" t="s">
        <v>575</v>
      </c>
      <c r="D61" s="424" t="s">
        <v>576</v>
      </c>
      <c r="E61" s="426" t="s">
        <v>577</v>
      </c>
      <c r="F61" s="427">
        <v>601.69000000000005</v>
      </c>
    </row>
    <row r="62" spans="1:6" ht="12.75" customHeight="1" x14ac:dyDescent="0.25">
      <c r="A62" s="425"/>
      <c r="B62" s="425"/>
      <c r="C62" s="423" t="s">
        <v>578</v>
      </c>
      <c r="D62" s="424" t="s">
        <v>579</v>
      </c>
      <c r="E62" s="426" t="s">
        <v>580</v>
      </c>
      <c r="F62" s="427">
        <v>671.79</v>
      </c>
    </row>
    <row r="63" spans="1:6" ht="12.75" customHeight="1" x14ac:dyDescent="0.25">
      <c r="A63" s="425"/>
      <c r="B63" s="425"/>
      <c r="C63" s="423" t="s">
        <v>581</v>
      </c>
      <c r="D63" s="424" t="s">
        <v>582</v>
      </c>
      <c r="E63" s="426" t="s">
        <v>583</v>
      </c>
      <c r="F63" s="427">
        <v>741.89</v>
      </c>
    </row>
    <row r="64" spans="1:6" ht="12.75" customHeight="1" x14ac:dyDescent="0.25">
      <c r="A64" s="425"/>
      <c r="B64" s="425"/>
      <c r="C64" s="423" t="s">
        <v>584</v>
      </c>
      <c r="D64" s="424" t="s">
        <v>585</v>
      </c>
      <c r="E64" s="426" t="s">
        <v>586</v>
      </c>
      <c r="F64" s="427">
        <v>811.99</v>
      </c>
    </row>
    <row r="65" spans="1:6" ht="12.75" customHeight="1" x14ac:dyDescent="0.25">
      <c r="A65" s="428"/>
      <c r="B65" s="428"/>
      <c r="C65" s="423" t="s">
        <v>587</v>
      </c>
      <c r="D65" s="424" t="s">
        <v>588</v>
      </c>
      <c r="E65" s="426" t="s">
        <v>3357</v>
      </c>
      <c r="F65" s="427">
        <v>882.09</v>
      </c>
    </row>
    <row r="66" spans="1:6" ht="25.5" customHeight="1" x14ac:dyDescent="0.25">
      <c r="A66" s="422" t="s">
        <v>589</v>
      </c>
      <c r="B66" s="422" t="s">
        <v>590</v>
      </c>
      <c r="C66" s="423"/>
      <c r="D66" s="424"/>
      <c r="E66" s="692" t="s">
        <v>591</v>
      </c>
      <c r="F66" s="693"/>
    </row>
    <row r="67" spans="1:6" ht="14.5" x14ac:dyDescent="0.25">
      <c r="A67" s="425"/>
      <c r="B67" s="425"/>
      <c r="C67" s="423" t="s">
        <v>592</v>
      </c>
      <c r="D67" s="424" t="s">
        <v>593</v>
      </c>
      <c r="E67" s="426" t="s">
        <v>594</v>
      </c>
      <c r="F67" s="427">
        <v>58.44</v>
      </c>
    </row>
    <row r="68" spans="1:6" ht="14.5" x14ac:dyDescent="0.25">
      <c r="A68" s="428"/>
      <c r="B68" s="428"/>
      <c r="C68" s="423" t="s">
        <v>595</v>
      </c>
      <c r="D68" s="424" t="s">
        <v>596</v>
      </c>
      <c r="E68" s="426" t="s">
        <v>597</v>
      </c>
      <c r="F68" s="427">
        <v>102.27</v>
      </c>
    </row>
    <row r="69" spans="1:6" ht="14.5" x14ac:dyDescent="0.25">
      <c r="A69" s="425"/>
      <c r="B69" s="425"/>
      <c r="C69" s="439" t="s">
        <v>598</v>
      </c>
      <c r="D69" s="434" t="s">
        <v>599</v>
      </c>
      <c r="E69" s="435" t="s">
        <v>600</v>
      </c>
      <c r="F69" s="436">
        <v>146.1</v>
      </c>
    </row>
    <row r="70" spans="1:6" ht="12.75" customHeight="1" x14ac:dyDescent="0.25">
      <c r="A70" s="425"/>
      <c r="B70" s="425"/>
      <c r="C70" s="423" t="s">
        <v>601</v>
      </c>
      <c r="D70" s="424" t="s">
        <v>602</v>
      </c>
      <c r="E70" s="426" t="s">
        <v>603</v>
      </c>
      <c r="F70" s="427">
        <v>193.13</v>
      </c>
    </row>
    <row r="71" spans="1:6" ht="12.75" customHeight="1" x14ac:dyDescent="0.25">
      <c r="A71" s="425"/>
      <c r="B71" s="425"/>
      <c r="C71" s="423" t="s">
        <v>604</v>
      </c>
      <c r="D71" s="424" t="s">
        <v>605</v>
      </c>
      <c r="E71" s="426" t="s">
        <v>606</v>
      </c>
      <c r="F71" s="427">
        <v>253.24</v>
      </c>
    </row>
    <row r="72" spans="1:6" ht="12.75" customHeight="1" x14ac:dyDescent="0.25">
      <c r="A72" s="425"/>
      <c r="B72" s="425"/>
      <c r="C72" s="423" t="s">
        <v>607</v>
      </c>
      <c r="D72" s="424" t="s">
        <v>608</v>
      </c>
      <c r="E72" s="426" t="s">
        <v>609</v>
      </c>
      <c r="F72" s="427">
        <v>311.68</v>
      </c>
    </row>
    <row r="73" spans="1:6" ht="12.75" customHeight="1" x14ac:dyDescent="0.25">
      <c r="A73" s="425"/>
      <c r="B73" s="425"/>
      <c r="C73" s="423" t="s">
        <v>610</v>
      </c>
      <c r="D73" s="424" t="s">
        <v>611</v>
      </c>
      <c r="E73" s="426" t="s">
        <v>612</v>
      </c>
      <c r="F73" s="427">
        <v>389.6</v>
      </c>
    </row>
    <row r="74" spans="1:6" ht="12.75" customHeight="1" x14ac:dyDescent="0.25">
      <c r="A74" s="425"/>
      <c r="B74" s="425"/>
      <c r="C74" s="423" t="s">
        <v>613</v>
      </c>
      <c r="D74" s="424" t="s">
        <v>614</v>
      </c>
      <c r="E74" s="426" t="s">
        <v>615</v>
      </c>
      <c r="F74" s="427">
        <v>506.48</v>
      </c>
    </row>
    <row r="75" spans="1:6" ht="12.75" customHeight="1" x14ac:dyDescent="0.25">
      <c r="A75" s="425"/>
      <c r="B75" s="425"/>
      <c r="C75" s="423" t="s">
        <v>616</v>
      </c>
      <c r="D75" s="424" t="s">
        <v>617</v>
      </c>
      <c r="E75" s="426" t="s">
        <v>618</v>
      </c>
      <c r="F75" s="427">
        <v>623.36</v>
      </c>
    </row>
    <row r="76" spans="1:6" ht="12.75" customHeight="1" x14ac:dyDescent="0.25">
      <c r="A76" s="425"/>
      <c r="B76" s="425"/>
      <c r="C76" s="423" t="s">
        <v>619</v>
      </c>
      <c r="D76" s="424" t="s">
        <v>620</v>
      </c>
      <c r="E76" s="426" t="s">
        <v>621</v>
      </c>
      <c r="F76" s="427">
        <v>740.24</v>
      </c>
    </row>
    <row r="77" spans="1:6" ht="12.75" customHeight="1" x14ac:dyDescent="0.25">
      <c r="A77" s="425"/>
      <c r="B77" s="425"/>
      <c r="C77" s="423" t="s">
        <v>622</v>
      </c>
      <c r="D77" s="424" t="s">
        <v>623</v>
      </c>
      <c r="E77" s="426" t="s">
        <v>624</v>
      </c>
      <c r="F77" s="427">
        <v>857.12</v>
      </c>
    </row>
    <row r="78" spans="1:6" ht="12.75" customHeight="1" x14ac:dyDescent="0.25">
      <c r="A78" s="425"/>
      <c r="B78" s="425"/>
      <c r="C78" s="423" t="s">
        <v>625</v>
      </c>
      <c r="D78" s="424" t="s">
        <v>626</v>
      </c>
      <c r="E78" s="426" t="s">
        <v>627</v>
      </c>
      <c r="F78" s="427">
        <v>974</v>
      </c>
    </row>
    <row r="79" spans="1:6" ht="12.75" customHeight="1" x14ac:dyDescent="0.25">
      <c r="A79" s="425"/>
      <c r="B79" s="425"/>
      <c r="C79" s="423" t="s">
        <v>628</v>
      </c>
      <c r="D79" s="424" t="s">
        <v>629</v>
      </c>
      <c r="E79" s="426" t="s">
        <v>630</v>
      </c>
      <c r="F79" s="427">
        <v>1090.8800000000001</v>
      </c>
    </row>
    <row r="80" spans="1:6" ht="12.75" customHeight="1" x14ac:dyDescent="0.25">
      <c r="A80" s="425"/>
      <c r="B80" s="425"/>
      <c r="C80" s="423" t="s">
        <v>631</v>
      </c>
      <c r="D80" s="424" t="s">
        <v>632</v>
      </c>
      <c r="E80" s="426" t="s">
        <v>633</v>
      </c>
      <c r="F80" s="427">
        <v>1207.76</v>
      </c>
    </row>
    <row r="81" spans="1:6" ht="12.75" customHeight="1" x14ac:dyDescent="0.25">
      <c r="A81" s="425"/>
      <c r="B81" s="425"/>
      <c r="C81" s="423" t="s">
        <v>634</v>
      </c>
      <c r="D81" s="424" t="s">
        <v>635</v>
      </c>
      <c r="E81" s="426" t="s">
        <v>636</v>
      </c>
      <c r="F81" s="427">
        <v>1324.64</v>
      </c>
    </row>
    <row r="82" spans="1:6" ht="12.75" customHeight="1" x14ac:dyDescent="0.25">
      <c r="A82" s="425"/>
      <c r="B82" s="425"/>
      <c r="C82" s="423" t="s">
        <v>637</v>
      </c>
      <c r="D82" s="424" t="s">
        <v>638</v>
      </c>
      <c r="E82" s="426" t="s">
        <v>639</v>
      </c>
      <c r="F82" s="427">
        <v>1441.52</v>
      </c>
    </row>
    <row r="83" spans="1:6" ht="12.75" customHeight="1" x14ac:dyDescent="0.25">
      <c r="A83" s="425"/>
      <c r="B83" s="425"/>
      <c r="C83" s="423" t="s">
        <v>640</v>
      </c>
      <c r="D83" s="424" t="s">
        <v>641</v>
      </c>
      <c r="E83" s="426" t="s">
        <v>642</v>
      </c>
      <c r="F83" s="427">
        <v>1558.4</v>
      </c>
    </row>
    <row r="84" spans="1:6" ht="12.75" customHeight="1" x14ac:dyDescent="0.25">
      <c r="A84" s="425"/>
      <c r="B84" s="425"/>
      <c r="C84" s="423" t="s">
        <v>643</v>
      </c>
      <c r="D84" s="424" t="s">
        <v>644</v>
      </c>
      <c r="E84" s="426" t="s">
        <v>645</v>
      </c>
      <c r="F84" s="427">
        <v>1675.28</v>
      </c>
    </row>
    <row r="85" spans="1:6" ht="12.75" customHeight="1" x14ac:dyDescent="0.25">
      <c r="A85" s="428"/>
      <c r="B85" s="428"/>
      <c r="C85" s="423" t="s">
        <v>646</v>
      </c>
      <c r="D85" s="424" t="s">
        <v>647</v>
      </c>
      <c r="E85" s="426" t="s">
        <v>3364</v>
      </c>
      <c r="F85" s="427">
        <v>1792.16</v>
      </c>
    </row>
    <row r="86" spans="1:6" ht="25.5" customHeight="1" x14ac:dyDescent="0.25">
      <c r="A86" s="422" t="s">
        <v>648</v>
      </c>
      <c r="B86" s="422" t="s">
        <v>649</v>
      </c>
      <c r="C86" s="423"/>
      <c r="D86" s="424"/>
      <c r="E86" s="692" t="s">
        <v>650</v>
      </c>
      <c r="F86" s="693"/>
    </row>
    <row r="87" spans="1:6" ht="14.5" x14ac:dyDescent="0.25">
      <c r="A87" s="425"/>
      <c r="B87" s="425"/>
      <c r="C87" s="423" t="s">
        <v>651</v>
      </c>
      <c r="D87" s="424" t="s">
        <v>652</v>
      </c>
      <c r="E87" s="426" t="s">
        <v>653</v>
      </c>
      <c r="F87" s="427">
        <v>150.25</v>
      </c>
    </row>
    <row r="88" spans="1:6" ht="14.5" x14ac:dyDescent="0.25">
      <c r="A88" s="425"/>
      <c r="B88" s="425"/>
      <c r="C88" s="423" t="s">
        <v>654</v>
      </c>
      <c r="D88" s="424" t="s">
        <v>655</v>
      </c>
      <c r="E88" s="426" t="s">
        <v>656</v>
      </c>
      <c r="F88" s="427">
        <v>240.4</v>
      </c>
    </row>
    <row r="89" spans="1:6" ht="14.5" x14ac:dyDescent="0.25">
      <c r="A89" s="425"/>
      <c r="B89" s="425"/>
      <c r="C89" s="423" t="s">
        <v>657</v>
      </c>
      <c r="D89" s="424" t="s">
        <v>658</v>
      </c>
      <c r="E89" s="426" t="s">
        <v>4053</v>
      </c>
      <c r="F89" s="427">
        <v>340.57</v>
      </c>
    </row>
    <row r="90" spans="1:6" ht="12.75" customHeight="1" x14ac:dyDescent="0.25">
      <c r="A90" s="425"/>
      <c r="B90" s="425"/>
      <c r="C90" s="423" t="s">
        <v>659</v>
      </c>
      <c r="D90" s="424" t="s">
        <v>660</v>
      </c>
      <c r="E90" s="426" t="s">
        <v>661</v>
      </c>
      <c r="F90" s="427">
        <v>480.8</v>
      </c>
    </row>
    <row r="91" spans="1:6" ht="12.75" customHeight="1" x14ac:dyDescent="0.25">
      <c r="A91" s="425"/>
      <c r="B91" s="425"/>
      <c r="C91" s="423" t="s">
        <v>662</v>
      </c>
      <c r="D91" s="424" t="s">
        <v>663</v>
      </c>
      <c r="E91" s="426" t="s">
        <v>664</v>
      </c>
      <c r="F91" s="427">
        <v>700.37</v>
      </c>
    </row>
    <row r="92" spans="1:6" ht="12.75" customHeight="1" x14ac:dyDescent="0.25">
      <c r="A92" s="425"/>
      <c r="B92" s="425"/>
      <c r="C92" s="423" t="s">
        <v>665</v>
      </c>
      <c r="D92" s="424" t="s">
        <v>666</v>
      </c>
      <c r="E92" s="426" t="s">
        <v>667</v>
      </c>
      <c r="F92" s="427">
        <v>981.49</v>
      </c>
    </row>
    <row r="93" spans="1:6" ht="12.75" customHeight="1" x14ac:dyDescent="0.25">
      <c r="A93" s="425"/>
      <c r="B93" s="425"/>
      <c r="C93" s="423" t="s">
        <v>668</v>
      </c>
      <c r="D93" s="424" t="s">
        <v>669</v>
      </c>
      <c r="E93" s="426" t="s">
        <v>670</v>
      </c>
      <c r="F93" s="427">
        <v>1284.4000000000001</v>
      </c>
    </row>
    <row r="94" spans="1:6" ht="12.75" customHeight="1" x14ac:dyDescent="0.25">
      <c r="A94" s="425"/>
      <c r="B94" s="425"/>
      <c r="C94" s="423" t="s">
        <v>671</v>
      </c>
      <c r="D94" s="424" t="s">
        <v>672</v>
      </c>
      <c r="E94" s="426" t="s">
        <v>673</v>
      </c>
      <c r="F94" s="427">
        <v>1602.67</v>
      </c>
    </row>
    <row r="95" spans="1:6" ht="12.75" customHeight="1" x14ac:dyDescent="0.25">
      <c r="A95" s="425"/>
      <c r="B95" s="425"/>
      <c r="C95" s="423" t="s">
        <v>674</v>
      </c>
      <c r="D95" s="424" t="s">
        <v>675</v>
      </c>
      <c r="E95" s="426" t="s">
        <v>676</v>
      </c>
      <c r="F95" s="427">
        <v>2003.33</v>
      </c>
    </row>
    <row r="96" spans="1:6" ht="12.75" customHeight="1" x14ac:dyDescent="0.25">
      <c r="A96" s="425"/>
      <c r="B96" s="425"/>
      <c r="C96" s="423" t="s">
        <v>677</v>
      </c>
      <c r="D96" s="424" t="s">
        <v>678</v>
      </c>
      <c r="E96" s="426" t="s">
        <v>679</v>
      </c>
      <c r="F96" s="427">
        <v>2604.33</v>
      </c>
    </row>
    <row r="97" spans="1:6" ht="12.75" customHeight="1" x14ac:dyDescent="0.25">
      <c r="A97" s="425"/>
      <c r="B97" s="425"/>
      <c r="C97" s="423" t="s">
        <v>680</v>
      </c>
      <c r="D97" s="424" t="s">
        <v>681</v>
      </c>
      <c r="E97" s="426" t="s">
        <v>682</v>
      </c>
      <c r="F97" s="427">
        <v>3205.33</v>
      </c>
    </row>
    <row r="98" spans="1:6" ht="12.75" customHeight="1" x14ac:dyDescent="0.25">
      <c r="A98" s="425"/>
      <c r="B98" s="425"/>
      <c r="C98" s="423" t="s">
        <v>683</v>
      </c>
      <c r="D98" s="424" t="s">
        <v>684</v>
      </c>
      <c r="E98" s="426" t="s">
        <v>685</v>
      </c>
      <c r="F98" s="427">
        <v>3806.33</v>
      </c>
    </row>
    <row r="99" spans="1:6" ht="12.75" customHeight="1" x14ac:dyDescent="0.25">
      <c r="A99" s="425"/>
      <c r="B99" s="425"/>
      <c r="C99" s="423" t="s">
        <v>686</v>
      </c>
      <c r="D99" s="424" t="s">
        <v>687</v>
      </c>
      <c r="E99" s="426" t="s">
        <v>688</v>
      </c>
      <c r="F99" s="427">
        <v>4607.67</v>
      </c>
    </row>
    <row r="100" spans="1:6" ht="12.75" customHeight="1" x14ac:dyDescent="0.25">
      <c r="A100" s="425"/>
      <c r="B100" s="425"/>
      <c r="C100" s="423" t="s">
        <v>689</v>
      </c>
      <c r="D100" s="424" t="s">
        <v>690</v>
      </c>
      <c r="E100" s="426" t="s">
        <v>691</v>
      </c>
      <c r="F100" s="427">
        <v>5809.67</v>
      </c>
    </row>
    <row r="101" spans="1:6" ht="12.75" customHeight="1" x14ac:dyDescent="0.25">
      <c r="A101" s="425"/>
      <c r="B101" s="425"/>
      <c r="C101" s="423" t="s">
        <v>692</v>
      </c>
      <c r="D101" s="424" t="s">
        <v>693</v>
      </c>
      <c r="E101" s="426" t="s">
        <v>694</v>
      </c>
      <c r="F101" s="427">
        <v>7011.67</v>
      </c>
    </row>
    <row r="102" spans="1:6" ht="12.75" customHeight="1" x14ac:dyDescent="0.25">
      <c r="A102" s="425"/>
      <c r="B102" s="425"/>
      <c r="C102" s="423" t="s">
        <v>695</v>
      </c>
      <c r="D102" s="424" t="s">
        <v>696</v>
      </c>
      <c r="E102" s="426" t="s">
        <v>697</v>
      </c>
      <c r="F102" s="427">
        <v>8213.67</v>
      </c>
    </row>
    <row r="103" spans="1:6" ht="12.75" customHeight="1" x14ac:dyDescent="0.25">
      <c r="A103" s="428"/>
      <c r="B103" s="428"/>
      <c r="C103" s="423" t="s">
        <v>698</v>
      </c>
      <c r="D103" s="424" t="s">
        <v>699</v>
      </c>
      <c r="E103" s="426" t="s">
        <v>3371</v>
      </c>
      <c r="F103" s="427">
        <v>9415.67</v>
      </c>
    </row>
    <row r="104" spans="1:6" ht="25.5" customHeight="1" x14ac:dyDescent="0.25">
      <c r="A104" s="422" t="s">
        <v>700</v>
      </c>
      <c r="B104" s="422" t="s">
        <v>701</v>
      </c>
      <c r="C104" s="423"/>
      <c r="D104" s="424"/>
      <c r="E104" s="692" t="s">
        <v>702</v>
      </c>
      <c r="F104" s="693"/>
    </row>
    <row r="105" spans="1:6" ht="12.75" customHeight="1" x14ac:dyDescent="0.25">
      <c r="A105" s="425"/>
      <c r="B105" s="425"/>
      <c r="C105" s="423" t="s">
        <v>703</v>
      </c>
      <c r="D105" s="424" t="s">
        <v>704</v>
      </c>
      <c r="E105" s="426" t="s">
        <v>705</v>
      </c>
      <c r="F105" s="427">
        <v>1008.01</v>
      </c>
    </row>
    <row r="106" spans="1:6" ht="12.75" customHeight="1" x14ac:dyDescent="0.25">
      <c r="A106" s="425"/>
      <c r="B106" s="425"/>
      <c r="C106" s="423" t="s">
        <v>706</v>
      </c>
      <c r="D106" s="424" t="s">
        <v>707</v>
      </c>
      <c r="E106" s="426" t="s">
        <v>708</v>
      </c>
      <c r="F106" s="427">
        <v>1398.2</v>
      </c>
    </row>
    <row r="107" spans="1:6" ht="12.75" customHeight="1" x14ac:dyDescent="0.25">
      <c r="A107" s="425"/>
      <c r="B107" s="425"/>
      <c r="C107" s="423" t="s">
        <v>709</v>
      </c>
      <c r="D107" s="424" t="s">
        <v>710</v>
      </c>
      <c r="E107" s="426" t="s">
        <v>711</v>
      </c>
      <c r="F107" s="427">
        <v>1788.4</v>
      </c>
    </row>
    <row r="108" spans="1:6" ht="12.75" customHeight="1" x14ac:dyDescent="0.25">
      <c r="A108" s="425"/>
      <c r="B108" s="425"/>
      <c r="C108" s="423" t="s">
        <v>712</v>
      </c>
      <c r="D108" s="424" t="s">
        <v>713</v>
      </c>
      <c r="E108" s="426" t="s">
        <v>714</v>
      </c>
      <c r="F108" s="427">
        <v>2178.59</v>
      </c>
    </row>
    <row r="109" spans="1:6" ht="12.75" customHeight="1" x14ac:dyDescent="0.25">
      <c r="A109" s="425"/>
      <c r="B109" s="425"/>
      <c r="C109" s="423" t="s">
        <v>715</v>
      </c>
      <c r="D109" s="424" t="s">
        <v>716</v>
      </c>
      <c r="E109" s="426" t="s">
        <v>717</v>
      </c>
      <c r="F109" s="427">
        <v>2568.79</v>
      </c>
    </row>
    <row r="110" spans="1:6" ht="12.75" customHeight="1" x14ac:dyDescent="0.25">
      <c r="A110" s="425"/>
      <c r="B110" s="425"/>
      <c r="C110" s="423" t="s">
        <v>718</v>
      </c>
      <c r="D110" s="424" t="s">
        <v>719</v>
      </c>
      <c r="E110" s="426" t="s">
        <v>720</v>
      </c>
      <c r="F110" s="427">
        <v>2958.99</v>
      </c>
    </row>
    <row r="111" spans="1:6" ht="12.75" customHeight="1" x14ac:dyDescent="0.25">
      <c r="A111" s="425"/>
      <c r="B111" s="425"/>
      <c r="C111" s="423" t="s">
        <v>721</v>
      </c>
      <c r="D111" s="424" t="s">
        <v>722</v>
      </c>
      <c r="E111" s="426" t="s">
        <v>723</v>
      </c>
      <c r="F111" s="427">
        <v>3349.18</v>
      </c>
    </row>
    <row r="112" spans="1:6" ht="12.75" customHeight="1" x14ac:dyDescent="0.25">
      <c r="A112" s="425"/>
      <c r="B112" s="425"/>
      <c r="C112" s="423" t="s">
        <v>724</v>
      </c>
      <c r="D112" s="424" t="s">
        <v>725</v>
      </c>
      <c r="E112" s="426" t="s">
        <v>726</v>
      </c>
      <c r="F112" s="427">
        <v>3739.38</v>
      </c>
    </row>
    <row r="113" spans="1:6" ht="12.75" customHeight="1" x14ac:dyDescent="0.25">
      <c r="A113" s="425"/>
      <c r="B113" s="425"/>
      <c r="C113" s="423" t="s">
        <v>727</v>
      </c>
      <c r="D113" s="424" t="s">
        <v>728</v>
      </c>
      <c r="E113" s="426" t="s">
        <v>729</v>
      </c>
      <c r="F113" s="427">
        <v>4259.6400000000003</v>
      </c>
    </row>
    <row r="114" spans="1:6" ht="12.75" customHeight="1" x14ac:dyDescent="0.25">
      <c r="A114" s="425"/>
      <c r="B114" s="425"/>
      <c r="C114" s="423" t="s">
        <v>730</v>
      </c>
      <c r="D114" s="424" t="s">
        <v>731</v>
      </c>
      <c r="E114" s="426" t="s">
        <v>732</v>
      </c>
      <c r="F114" s="427">
        <v>5040.03</v>
      </c>
    </row>
    <row r="115" spans="1:6" ht="12.75" customHeight="1" x14ac:dyDescent="0.25">
      <c r="A115" s="425"/>
      <c r="B115" s="425"/>
      <c r="C115" s="423" t="s">
        <v>733</v>
      </c>
      <c r="D115" s="424" t="s">
        <v>734</v>
      </c>
      <c r="E115" s="426" t="s">
        <v>735</v>
      </c>
      <c r="F115" s="427">
        <v>5820.42</v>
      </c>
    </row>
    <row r="116" spans="1:6" ht="12.75" customHeight="1" x14ac:dyDescent="0.25">
      <c r="A116" s="425"/>
      <c r="B116" s="425"/>
      <c r="C116" s="423" t="s">
        <v>736</v>
      </c>
      <c r="D116" s="424" t="s">
        <v>737</v>
      </c>
      <c r="E116" s="426" t="s">
        <v>738</v>
      </c>
      <c r="F116" s="427">
        <v>6600.82</v>
      </c>
    </row>
    <row r="117" spans="1:6" ht="12.75" customHeight="1" x14ac:dyDescent="0.25">
      <c r="A117" s="425"/>
      <c r="B117" s="425"/>
      <c r="C117" s="423" t="s">
        <v>739</v>
      </c>
      <c r="D117" s="424" t="s">
        <v>740</v>
      </c>
      <c r="E117" s="426" t="s">
        <v>741</v>
      </c>
      <c r="F117" s="427">
        <v>7381.21</v>
      </c>
    </row>
    <row r="118" spans="1:6" ht="12.75" customHeight="1" x14ac:dyDescent="0.25">
      <c r="A118" s="425"/>
      <c r="B118" s="425"/>
      <c r="C118" s="423" t="s">
        <v>742</v>
      </c>
      <c r="D118" s="424" t="s">
        <v>743</v>
      </c>
      <c r="E118" s="426" t="s">
        <v>744</v>
      </c>
      <c r="F118" s="427">
        <v>8161.6</v>
      </c>
    </row>
    <row r="119" spans="1:6" ht="12.75" customHeight="1" x14ac:dyDescent="0.25">
      <c r="A119" s="425"/>
      <c r="B119" s="425"/>
      <c r="C119" s="423" t="s">
        <v>745</v>
      </c>
      <c r="D119" s="424" t="s">
        <v>746</v>
      </c>
      <c r="E119" s="426" t="s">
        <v>747</v>
      </c>
      <c r="F119" s="427">
        <v>8941.99</v>
      </c>
    </row>
    <row r="120" spans="1:6" ht="12.75" customHeight="1" x14ac:dyDescent="0.25">
      <c r="A120" s="425"/>
      <c r="B120" s="425"/>
      <c r="C120" s="423" t="s">
        <v>748</v>
      </c>
      <c r="D120" s="424" t="s">
        <v>749</v>
      </c>
      <c r="E120" s="426" t="s">
        <v>750</v>
      </c>
      <c r="F120" s="427">
        <v>9722.3799999999992</v>
      </c>
    </row>
    <row r="121" spans="1:6" ht="12.75" customHeight="1" x14ac:dyDescent="0.25">
      <c r="A121" s="425"/>
      <c r="B121" s="425"/>
      <c r="C121" s="423" t="s">
        <v>751</v>
      </c>
      <c r="D121" s="424" t="s">
        <v>752</v>
      </c>
      <c r="E121" s="426" t="s">
        <v>753</v>
      </c>
      <c r="F121" s="427">
        <v>10502.78</v>
      </c>
    </row>
    <row r="122" spans="1:6" ht="12.75" customHeight="1" x14ac:dyDescent="0.25">
      <c r="A122" s="425"/>
      <c r="B122" s="425"/>
      <c r="C122" s="423" t="s">
        <v>754</v>
      </c>
      <c r="D122" s="424" t="s">
        <v>755</v>
      </c>
      <c r="E122" s="426" t="s">
        <v>756</v>
      </c>
      <c r="F122" s="427">
        <v>11413.23</v>
      </c>
    </row>
    <row r="123" spans="1:6" ht="12.75" customHeight="1" x14ac:dyDescent="0.25">
      <c r="A123" s="425"/>
      <c r="B123" s="425"/>
      <c r="C123" s="423" t="s">
        <v>757</v>
      </c>
      <c r="D123" s="424" t="s">
        <v>758</v>
      </c>
      <c r="E123" s="426" t="s">
        <v>759</v>
      </c>
      <c r="F123" s="427">
        <v>12583.82</v>
      </c>
    </row>
    <row r="124" spans="1:6" ht="12.75" customHeight="1" x14ac:dyDescent="0.25">
      <c r="A124" s="425"/>
      <c r="B124" s="425"/>
      <c r="C124" s="423" t="s">
        <v>760</v>
      </c>
      <c r="D124" s="424" t="s">
        <v>761</v>
      </c>
      <c r="E124" s="426" t="s">
        <v>762</v>
      </c>
      <c r="F124" s="427">
        <v>13754.41</v>
      </c>
    </row>
    <row r="125" spans="1:6" ht="12.75" customHeight="1" x14ac:dyDescent="0.25">
      <c r="A125" s="425"/>
      <c r="B125" s="425"/>
      <c r="C125" s="423" t="s">
        <v>763</v>
      </c>
      <c r="D125" s="424" t="s">
        <v>764</v>
      </c>
      <c r="E125" s="426" t="s">
        <v>765</v>
      </c>
      <c r="F125" s="427">
        <v>14925</v>
      </c>
    </row>
    <row r="126" spans="1:6" ht="12.75" customHeight="1" x14ac:dyDescent="0.25">
      <c r="A126" s="425"/>
      <c r="B126" s="425"/>
      <c r="C126" s="423" t="s">
        <v>766</v>
      </c>
      <c r="D126" s="424" t="s">
        <v>767</v>
      </c>
      <c r="E126" s="426" t="s">
        <v>3372</v>
      </c>
      <c r="F126" s="427">
        <v>16095.59</v>
      </c>
    </row>
    <row r="127" spans="1:6" ht="25.5" customHeight="1" x14ac:dyDescent="0.25">
      <c r="A127" s="485" t="s">
        <v>768</v>
      </c>
      <c r="B127" s="422" t="s">
        <v>769</v>
      </c>
      <c r="C127" s="431"/>
      <c r="D127" s="424"/>
      <c r="E127" s="692" t="s">
        <v>770</v>
      </c>
      <c r="F127" s="693"/>
    </row>
    <row r="128" spans="1:6" ht="12.75" customHeight="1" x14ac:dyDescent="0.25">
      <c r="A128" s="486"/>
      <c r="B128" s="425"/>
      <c r="C128" s="431" t="s">
        <v>771</v>
      </c>
      <c r="D128" s="424" t="s">
        <v>772</v>
      </c>
      <c r="E128" s="426" t="s">
        <v>773</v>
      </c>
      <c r="F128" s="427">
        <v>802.09</v>
      </c>
    </row>
    <row r="129" spans="1:6" ht="12.75" customHeight="1" x14ac:dyDescent="0.25">
      <c r="A129" s="486"/>
      <c r="B129" s="425"/>
      <c r="C129" s="431" t="s">
        <v>774</v>
      </c>
      <c r="D129" s="424" t="s">
        <v>775</v>
      </c>
      <c r="E129" s="426" t="s">
        <v>776</v>
      </c>
      <c r="F129" s="427">
        <v>1189.25</v>
      </c>
    </row>
    <row r="130" spans="1:6" ht="12.75" customHeight="1" x14ac:dyDescent="0.25">
      <c r="A130" s="487"/>
      <c r="B130" s="428"/>
      <c r="C130" s="431" t="s">
        <v>777</v>
      </c>
      <c r="D130" s="424" t="s">
        <v>778</v>
      </c>
      <c r="E130" s="426" t="s">
        <v>779</v>
      </c>
      <c r="F130" s="427">
        <v>1677.1</v>
      </c>
    </row>
    <row r="131" spans="1:6" ht="12.75" customHeight="1" x14ac:dyDescent="0.25">
      <c r="A131" s="488"/>
      <c r="B131" s="440"/>
      <c r="C131" s="433" t="s">
        <v>780</v>
      </c>
      <c r="D131" s="434" t="s">
        <v>781</v>
      </c>
      <c r="E131" s="435" t="s">
        <v>782</v>
      </c>
      <c r="F131" s="436">
        <v>2114.61</v>
      </c>
    </row>
    <row r="132" spans="1:6" ht="12.75" customHeight="1" x14ac:dyDescent="0.25">
      <c r="A132" s="486"/>
      <c r="B132" s="425"/>
      <c r="C132" s="431" t="s">
        <v>783</v>
      </c>
      <c r="D132" s="424" t="s">
        <v>784</v>
      </c>
      <c r="E132" s="426" t="s">
        <v>785</v>
      </c>
      <c r="F132" s="427">
        <v>2552.11</v>
      </c>
    </row>
    <row r="133" spans="1:6" ht="12.75" customHeight="1" x14ac:dyDescent="0.25">
      <c r="A133" s="486"/>
      <c r="B133" s="425"/>
      <c r="C133" s="431" t="s">
        <v>786</v>
      </c>
      <c r="D133" s="424" t="s">
        <v>787</v>
      </c>
      <c r="E133" s="426" t="s">
        <v>788</v>
      </c>
      <c r="F133" s="427">
        <v>2989.61</v>
      </c>
    </row>
    <row r="134" spans="1:6" ht="12.75" customHeight="1" x14ac:dyDescent="0.25">
      <c r="A134" s="486"/>
      <c r="B134" s="425"/>
      <c r="C134" s="433" t="s">
        <v>789</v>
      </c>
      <c r="D134" s="434" t="s">
        <v>790</v>
      </c>
      <c r="E134" s="435" t="s">
        <v>791</v>
      </c>
      <c r="F134" s="436">
        <v>3427.12</v>
      </c>
    </row>
    <row r="135" spans="1:6" ht="12.75" customHeight="1" x14ac:dyDescent="0.25">
      <c r="A135" s="486"/>
      <c r="B135" s="425"/>
      <c r="C135" s="431" t="s">
        <v>792</v>
      </c>
      <c r="D135" s="424" t="s">
        <v>793</v>
      </c>
      <c r="E135" s="426" t="s">
        <v>794</v>
      </c>
      <c r="F135" s="427">
        <v>3864.62</v>
      </c>
    </row>
    <row r="136" spans="1:6" ht="12.75" customHeight="1" x14ac:dyDescent="0.25">
      <c r="A136" s="486"/>
      <c r="B136" s="425"/>
      <c r="C136" s="431" t="s">
        <v>795</v>
      </c>
      <c r="D136" s="424" t="s">
        <v>796</v>
      </c>
      <c r="E136" s="426" t="s">
        <v>797</v>
      </c>
      <c r="F136" s="427">
        <v>4302.13</v>
      </c>
    </row>
    <row r="137" spans="1:6" ht="12.75" customHeight="1" x14ac:dyDescent="0.25">
      <c r="A137" s="486"/>
      <c r="B137" s="425"/>
      <c r="C137" s="431" t="s">
        <v>798</v>
      </c>
      <c r="D137" s="424" t="s">
        <v>799</v>
      </c>
      <c r="E137" s="426" t="s">
        <v>800</v>
      </c>
      <c r="F137" s="427">
        <v>4735.79</v>
      </c>
    </row>
    <row r="138" spans="1:6" ht="12.75" customHeight="1" x14ac:dyDescent="0.25">
      <c r="A138" s="486"/>
      <c r="B138" s="425"/>
      <c r="C138" s="431" t="s">
        <v>801</v>
      </c>
      <c r="D138" s="424" t="s">
        <v>802</v>
      </c>
      <c r="E138" s="426" t="s">
        <v>803</v>
      </c>
      <c r="F138" s="427">
        <v>5322.97</v>
      </c>
    </row>
    <row r="139" spans="1:6" ht="12.75" customHeight="1" x14ac:dyDescent="0.25">
      <c r="A139" s="486"/>
      <c r="B139" s="425"/>
      <c r="C139" s="431" t="s">
        <v>804</v>
      </c>
      <c r="D139" s="424" t="s">
        <v>805</v>
      </c>
      <c r="E139" s="426" t="s">
        <v>806</v>
      </c>
      <c r="F139" s="427">
        <v>6197.98</v>
      </c>
    </row>
    <row r="140" spans="1:6" ht="12.75" customHeight="1" x14ac:dyDescent="0.25">
      <c r="A140" s="486"/>
      <c r="B140" s="425"/>
      <c r="C140" s="431" t="s">
        <v>807</v>
      </c>
      <c r="D140" s="424" t="s">
        <v>808</v>
      </c>
      <c r="E140" s="426" t="s">
        <v>809</v>
      </c>
      <c r="F140" s="427">
        <v>7072.99</v>
      </c>
    </row>
    <row r="141" spans="1:6" ht="12.75" customHeight="1" x14ac:dyDescent="0.25">
      <c r="A141" s="486"/>
      <c r="B141" s="425"/>
      <c r="C141" s="431" t="s">
        <v>810</v>
      </c>
      <c r="D141" s="424" t="s">
        <v>811</v>
      </c>
      <c r="E141" s="426" t="s">
        <v>812</v>
      </c>
      <c r="F141" s="427">
        <v>7948</v>
      </c>
    </row>
    <row r="142" spans="1:6" ht="12.75" customHeight="1" x14ac:dyDescent="0.25">
      <c r="A142" s="486"/>
      <c r="B142" s="425"/>
      <c r="C142" s="431" t="s">
        <v>813</v>
      </c>
      <c r="D142" s="424" t="s">
        <v>814</v>
      </c>
      <c r="E142" s="426" t="s">
        <v>815</v>
      </c>
      <c r="F142" s="427">
        <v>8823.01</v>
      </c>
    </row>
    <row r="143" spans="1:6" ht="12.75" customHeight="1" x14ac:dyDescent="0.25">
      <c r="A143" s="486"/>
      <c r="B143" s="425"/>
      <c r="C143" s="431" t="s">
        <v>816</v>
      </c>
      <c r="D143" s="424" t="s">
        <v>817</v>
      </c>
      <c r="E143" s="426" t="s">
        <v>818</v>
      </c>
      <c r="F143" s="427">
        <v>9698.02</v>
      </c>
    </row>
    <row r="144" spans="1:6" ht="12.75" customHeight="1" x14ac:dyDescent="0.25">
      <c r="A144" s="486"/>
      <c r="B144" s="425"/>
      <c r="C144" s="431" t="s">
        <v>819</v>
      </c>
      <c r="D144" s="424" t="s">
        <v>820</v>
      </c>
      <c r="E144" s="426" t="s">
        <v>821</v>
      </c>
      <c r="F144" s="427">
        <v>10573.03</v>
      </c>
    </row>
    <row r="145" spans="1:6" ht="12.75" customHeight="1" x14ac:dyDescent="0.25">
      <c r="A145" s="486"/>
      <c r="B145" s="425"/>
      <c r="C145" s="431" t="s">
        <v>822</v>
      </c>
      <c r="D145" s="424" t="s">
        <v>823</v>
      </c>
      <c r="E145" s="426" t="s">
        <v>824</v>
      </c>
      <c r="F145" s="427">
        <v>11448.04</v>
      </c>
    </row>
    <row r="146" spans="1:6" ht="12.75" customHeight="1" x14ac:dyDescent="0.25">
      <c r="A146" s="486"/>
      <c r="B146" s="425"/>
      <c r="C146" s="431" t="s">
        <v>825</v>
      </c>
      <c r="D146" s="424" t="s">
        <v>826</v>
      </c>
      <c r="E146" s="426" t="s">
        <v>827</v>
      </c>
      <c r="F146" s="427">
        <v>12323.05</v>
      </c>
    </row>
    <row r="147" spans="1:6" ht="12.75" customHeight="1" x14ac:dyDescent="0.25">
      <c r="A147" s="487"/>
      <c r="B147" s="428"/>
      <c r="C147" s="431" t="s">
        <v>828</v>
      </c>
      <c r="D147" s="424" t="s">
        <v>829</v>
      </c>
      <c r="E147" s="426" t="s">
        <v>4054</v>
      </c>
      <c r="F147" s="427">
        <v>13198.06</v>
      </c>
    </row>
    <row r="148" spans="1:6" ht="25.5" customHeight="1" x14ac:dyDescent="0.25">
      <c r="A148" s="438" t="s">
        <v>830</v>
      </c>
      <c r="B148" s="438" t="s">
        <v>831</v>
      </c>
      <c r="C148" s="423"/>
      <c r="D148" s="424"/>
      <c r="E148" s="692" t="s">
        <v>832</v>
      </c>
      <c r="F148" s="693"/>
    </row>
    <row r="149" spans="1:6" ht="12.75" customHeight="1" x14ac:dyDescent="0.25">
      <c r="A149" s="425"/>
      <c r="B149" s="425"/>
      <c r="C149" s="423" t="s">
        <v>833</v>
      </c>
      <c r="D149" s="424" t="s">
        <v>834</v>
      </c>
      <c r="E149" s="426" t="s">
        <v>835</v>
      </c>
      <c r="F149" s="427">
        <v>715.45</v>
      </c>
    </row>
    <row r="150" spans="1:6" ht="12.75" customHeight="1" x14ac:dyDescent="0.25">
      <c r="A150" s="425"/>
      <c r="B150" s="425"/>
      <c r="C150" s="423" t="s">
        <v>836</v>
      </c>
      <c r="D150" s="424" t="s">
        <v>837</v>
      </c>
      <c r="E150" s="426" t="s">
        <v>838</v>
      </c>
      <c r="F150" s="427">
        <v>967.96</v>
      </c>
    </row>
    <row r="151" spans="1:6" ht="12.75" customHeight="1" x14ac:dyDescent="0.25">
      <c r="A151" s="425"/>
      <c r="B151" s="425"/>
      <c r="C151" s="423" t="s">
        <v>839</v>
      </c>
      <c r="D151" s="424" t="s">
        <v>840</v>
      </c>
      <c r="E151" s="426" t="s">
        <v>841</v>
      </c>
      <c r="F151" s="427">
        <v>1220.47</v>
      </c>
    </row>
    <row r="152" spans="1:6" ht="12.75" customHeight="1" x14ac:dyDescent="0.25">
      <c r="A152" s="425"/>
      <c r="B152" s="425"/>
      <c r="C152" s="423" t="s">
        <v>842</v>
      </c>
      <c r="D152" s="424" t="s">
        <v>843</v>
      </c>
      <c r="E152" s="426" t="s">
        <v>844</v>
      </c>
      <c r="F152" s="427">
        <v>1472.98</v>
      </c>
    </row>
    <row r="153" spans="1:6" ht="12.75" customHeight="1" x14ac:dyDescent="0.25">
      <c r="A153" s="425"/>
      <c r="B153" s="425"/>
      <c r="C153" s="423" t="s">
        <v>845</v>
      </c>
      <c r="D153" s="424" t="s">
        <v>846</v>
      </c>
      <c r="E153" s="426" t="s">
        <v>847</v>
      </c>
      <c r="F153" s="427">
        <v>1725.49</v>
      </c>
    </row>
    <row r="154" spans="1:6" ht="12.75" customHeight="1" x14ac:dyDescent="0.25">
      <c r="A154" s="425"/>
      <c r="B154" s="425"/>
      <c r="C154" s="423" t="s">
        <v>848</v>
      </c>
      <c r="D154" s="424" t="s">
        <v>849</v>
      </c>
      <c r="E154" s="426" t="s">
        <v>850</v>
      </c>
      <c r="F154" s="427">
        <v>1978</v>
      </c>
    </row>
    <row r="155" spans="1:6" ht="12.75" customHeight="1" x14ac:dyDescent="0.25">
      <c r="A155" s="425"/>
      <c r="B155" s="425"/>
      <c r="C155" s="423" t="s">
        <v>851</v>
      </c>
      <c r="D155" s="424" t="s">
        <v>852</v>
      </c>
      <c r="E155" s="426" t="s">
        <v>853</v>
      </c>
      <c r="F155" s="427">
        <v>2314.6799999999998</v>
      </c>
    </row>
    <row r="156" spans="1:6" ht="12.75" customHeight="1" x14ac:dyDescent="0.25">
      <c r="A156" s="425"/>
      <c r="B156" s="425"/>
      <c r="C156" s="423" t="s">
        <v>854</v>
      </c>
      <c r="D156" s="424" t="s">
        <v>855</v>
      </c>
      <c r="E156" s="426" t="s">
        <v>856</v>
      </c>
      <c r="F156" s="427">
        <v>2819.7</v>
      </c>
    </row>
    <row r="157" spans="1:6" ht="12.75" customHeight="1" x14ac:dyDescent="0.25">
      <c r="A157" s="425"/>
      <c r="B157" s="425"/>
      <c r="C157" s="423" t="s">
        <v>857</v>
      </c>
      <c r="D157" s="424" t="s">
        <v>858</v>
      </c>
      <c r="E157" s="426" t="s">
        <v>859</v>
      </c>
      <c r="F157" s="427">
        <v>3324.72</v>
      </c>
    </row>
    <row r="158" spans="1:6" ht="12.75" customHeight="1" x14ac:dyDescent="0.25">
      <c r="A158" s="425"/>
      <c r="B158" s="425"/>
      <c r="C158" s="423" t="s">
        <v>860</v>
      </c>
      <c r="D158" s="424" t="s">
        <v>861</v>
      </c>
      <c r="E158" s="426" t="s">
        <v>862</v>
      </c>
      <c r="F158" s="427">
        <v>3829.74</v>
      </c>
    </row>
    <row r="159" spans="1:6" ht="12.75" customHeight="1" x14ac:dyDescent="0.25">
      <c r="A159" s="425"/>
      <c r="B159" s="425"/>
      <c r="C159" s="423" t="s">
        <v>863</v>
      </c>
      <c r="D159" s="424" t="s">
        <v>864</v>
      </c>
      <c r="E159" s="426" t="s">
        <v>865</v>
      </c>
      <c r="F159" s="427">
        <v>4334.76</v>
      </c>
    </row>
    <row r="160" spans="1:6" ht="12.75" customHeight="1" x14ac:dyDescent="0.25">
      <c r="A160" s="425"/>
      <c r="B160" s="425"/>
      <c r="C160" s="423" t="s">
        <v>866</v>
      </c>
      <c r="D160" s="424" t="s">
        <v>867</v>
      </c>
      <c r="E160" s="426" t="s">
        <v>868</v>
      </c>
      <c r="F160" s="427">
        <v>4923.95</v>
      </c>
    </row>
    <row r="161" spans="1:6" ht="12.75" customHeight="1" x14ac:dyDescent="0.25">
      <c r="A161" s="425"/>
      <c r="B161" s="425"/>
      <c r="C161" s="423" t="s">
        <v>869</v>
      </c>
      <c r="D161" s="424" t="s">
        <v>870</v>
      </c>
      <c r="E161" s="426" t="s">
        <v>871</v>
      </c>
      <c r="F161" s="427">
        <v>5681.48</v>
      </c>
    </row>
    <row r="162" spans="1:6" ht="12.75" customHeight="1" x14ac:dyDescent="0.25">
      <c r="A162" s="425"/>
      <c r="B162" s="425"/>
      <c r="C162" s="423" t="s">
        <v>872</v>
      </c>
      <c r="D162" s="424" t="s">
        <v>873</v>
      </c>
      <c r="E162" s="426" t="s">
        <v>874</v>
      </c>
      <c r="F162" s="427">
        <v>6439.01</v>
      </c>
    </row>
    <row r="163" spans="1:6" ht="12.75" customHeight="1" x14ac:dyDescent="0.25">
      <c r="A163" s="425"/>
      <c r="B163" s="425"/>
      <c r="C163" s="423" t="s">
        <v>875</v>
      </c>
      <c r="D163" s="424" t="s">
        <v>876</v>
      </c>
      <c r="E163" s="426" t="s">
        <v>877</v>
      </c>
      <c r="F163" s="427">
        <v>7196.54</v>
      </c>
    </row>
    <row r="164" spans="1:6" ht="12.75" customHeight="1" x14ac:dyDescent="0.25">
      <c r="A164" s="425"/>
      <c r="B164" s="425"/>
      <c r="C164" s="423" t="s">
        <v>878</v>
      </c>
      <c r="D164" s="424" t="s">
        <v>879</v>
      </c>
      <c r="E164" s="426" t="s">
        <v>880</v>
      </c>
      <c r="F164" s="427">
        <v>7954.07</v>
      </c>
    </row>
    <row r="165" spans="1:6" ht="12.75" customHeight="1" x14ac:dyDescent="0.25">
      <c r="A165" s="425"/>
      <c r="B165" s="425"/>
      <c r="C165" s="423" t="s">
        <v>881</v>
      </c>
      <c r="D165" s="424"/>
      <c r="E165" s="426" t="s">
        <v>3373</v>
      </c>
      <c r="F165" s="427"/>
    </row>
    <row r="166" spans="1:6" ht="12.75" customHeight="1" x14ac:dyDescent="0.25">
      <c r="A166" s="425"/>
      <c r="B166" s="425"/>
      <c r="C166" s="423" t="s">
        <v>882</v>
      </c>
      <c r="D166" s="424" t="s">
        <v>883</v>
      </c>
      <c r="E166" s="426" t="s">
        <v>884</v>
      </c>
      <c r="F166" s="427">
        <v>8964.11</v>
      </c>
    </row>
    <row r="167" spans="1:6" ht="12.75" customHeight="1" x14ac:dyDescent="0.25">
      <c r="A167" s="425"/>
      <c r="B167" s="425"/>
      <c r="C167" s="423" t="s">
        <v>885</v>
      </c>
      <c r="D167" s="424" t="s">
        <v>886</v>
      </c>
      <c r="E167" s="426" t="s">
        <v>887</v>
      </c>
      <c r="F167" s="427">
        <v>10479.17</v>
      </c>
    </row>
    <row r="168" spans="1:6" ht="12.75" customHeight="1" x14ac:dyDescent="0.25">
      <c r="A168" s="428"/>
      <c r="B168" s="428"/>
      <c r="C168" s="423" t="s">
        <v>888</v>
      </c>
      <c r="D168" s="424" t="s">
        <v>889</v>
      </c>
      <c r="E168" s="426" t="s">
        <v>3374</v>
      </c>
      <c r="F168" s="427">
        <v>11994.23</v>
      </c>
    </row>
    <row r="169" spans="1:6" ht="51" customHeight="1" x14ac:dyDescent="0.25">
      <c r="A169" s="422" t="s">
        <v>890</v>
      </c>
      <c r="B169" s="422" t="s">
        <v>891</v>
      </c>
      <c r="C169" s="423"/>
      <c r="D169" s="424"/>
      <c r="E169" s="692" t="s">
        <v>892</v>
      </c>
      <c r="F169" s="693"/>
    </row>
    <row r="170" spans="1:6" ht="12.75" customHeight="1" x14ac:dyDescent="0.25">
      <c r="A170" s="425"/>
      <c r="B170" s="425"/>
      <c r="C170" s="423" t="s">
        <v>893</v>
      </c>
      <c r="D170" s="424" t="s">
        <v>894</v>
      </c>
      <c r="E170" s="426" t="s">
        <v>895</v>
      </c>
      <c r="F170" s="427">
        <v>1666</v>
      </c>
    </row>
    <row r="171" spans="1:6" ht="12.75" customHeight="1" x14ac:dyDescent="0.25">
      <c r="A171" s="425"/>
      <c r="B171" s="425"/>
      <c r="C171" s="423" t="s">
        <v>896</v>
      </c>
      <c r="D171" s="424" t="s">
        <v>897</v>
      </c>
      <c r="E171" s="426" t="s">
        <v>898</v>
      </c>
      <c r="F171" s="427">
        <v>3332</v>
      </c>
    </row>
    <row r="172" spans="1:6" ht="12.75" customHeight="1" x14ac:dyDescent="0.25">
      <c r="A172" s="425"/>
      <c r="B172" s="425"/>
      <c r="C172" s="423" t="s">
        <v>899</v>
      </c>
      <c r="D172" s="424" t="s">
        <v>900</v>
      </c>
      <c r="E172" s="426" t="s">
        <v>901</v>
      </c>
      <c r="F172" s="427">
        <v>4998</v>
      </c>
    </row>
    <row r="173" spans="1:6" ht="12.75" customHeight="1" x14ac:dyDescent="0.25">
      <c r="A173" s="425"/>
      <c r="B173" s="425"/>
      <c r="C173" s="423" t="s">
        <v>902</v>
      </c>
      <c r="D173" s="424" t="s">
        <v>903</v>
      </c>
      <c r="E173" s="426" t="s">
        <v>904</v>
      </c>
      <c r="F173" s="427">
        <v>6664</v>
      </c>
    </row>
    <row r="174" spans="1:6" ht="12.75" customHeight="1" x14ac:dyDescent="0.25">
      <c r="A174" s="425"/>
      <c r="B174" s="425"/>
      <c r="C174" s="423" t="s">
        <v>905</v>
      </c>
      <c r="D174" s="424" t="s">
        <v>906</v>
      </c>
      <c r="E174" s="426" t="s">
        <v>907</v>
      </c>
      <c r="F174" s="427">
        <v>8330</v>
      </c>
    </row>
    <row r="175" spans="1:6" ht="12.75" customHeight="1" x14ac:dyDescent="0.25">
      <c r="A175" s="425"/>
      <c r="B175" s="425"/>
      <c r="C175" s="423" t="s">
        <v>908</v>
      </c>
      <c r="D175" s="424" t="s">
        <v>909</v>
      </c>
      <c r="E175" s="426" t="s">
        <v>910</v>
      </c>
      <c r="F175" s="427">
        <v>9996</v>
      </c>
    </row>
    <row r="176" spans="1:6" ht="12.75" customHeight="1" x14ac:dyDescent="0.25">
      <c r="A176" s="425"/>
      <c r="B176" s="425"/>
      <c r="C176" s="423" t="s">
        <v>911</v>
      </c>
      <c r="D176" s="424" t="s">
        <v>912</v>
      </c>
      <c r="E176" s="426" t="s">
        <v>913</v>
      </c>
      <c r="F176" s="427">
        <v>11662</v>
      </c>
    </row>
    <row r="177" spans="1:6" ht="12.75" customHeight="1" x14ac:dyDescent="0.25">
      <c r="A177" s="425"/>
      <c r="B177" s="425"/>
      <c r="C177" s="423" t="s">
        <v>914</v>
      </c>
      <c r="D177" s="424" t="s">
        <v>915</v>
      </c>
      <c r="E177" s="426" t="s">
        <v>916</v>
      </c>
      <c r="F177" s="427">
        <v>13328</v>
      </c>
    </row>
    <row r="178" spans="1:6" ht="12.75" customHeight="1" x14ac:dyDescent="0.25">
      <c r="A178" s="425"/>
      <c r="B178" s="425"/>
      <c r="C178" s="423" t="s">
        <v>917</v>
      </c>
      <c r="D178" s="424" t="s">
        <v>918</v>
      </c>
      <c r="E178" s="426" t="s">
        <v>919</v>
      </c>
      <c r="F178" s="427">
        <v>14994</v>
      </c>
    </row>
    <row r="179" spans="1:6" ht="12.75" customHeight="1" x14ac:dyDescent="0.25">
      <c r="A179" s="425"/>
      <c r="B179" s="425"/>
      <c r="C179" s="423" t="s">
        <v>920</v>
      </c>
      <c r="D179" s="424" t="s">
        <v>921</v>
      </c>
      <c r="E179" s="426" t="s">
        <v>922</v>
      </c>
      <c r="F179" s="427">
        <v>16660</v>
      </c>
    </row>
    <row r="180" spans="1:6" ht="12.75" customHeight="1" x14ac:dyDescent="0.25">
      <c r="A180" s="425"/>
      <c r="B180" s="425"/>
      <c r="C180" s="423" t="s">
        <v>923</v>
      </c>
      <c r="D180" s="424" t="s">
        <v>924</v>
      </c>
      <c r="E180" s="426" t="s">
        <v>925</v>
      </c>
      <c r="F180" s="427">
        <v>18326</v>
      </c>
    </row>
    <row r="181" spans="1:6" ht="12.75" customHeight="1" x14ac:dyDescent="0.25">
      <c r="A181" s="425"/>
      <c r="B181" s="425"/>
      <c r="C181" s="423" t="s">
        <v>926</v>
      </c>
      <c r="D181" s="424" t="s">
        <v>927</v>
      </c>
      <c r="E181" s="426" t="s">
        <v>928</v>
      </c>
      <c r="F181" s="427">
        <v>19992</v>
      </c>
    </row>
    <row r="182" spans="1:6" ht="12.75" customHeight="1" x14ac:dyDescent="0.25">
      <c r="A182" s="425"/>
      <c r="B182" s="425"/>
      <c r="C182" s="423" t="s">
        <v>929</v>
      </c>
      <c r="D182" s="424" t="s">
        <v>930</v>
      </c>
      <c r="E182" s="426" t="s">
        <v>931</v>
      </c>
      <c r="F182" s="427">
        <v>23324</v>
      </c>
    </row>
    <row r="183" spans="1:6" ht="12.75" customHeight="1" x14ac:dyDescent="0.25">
      <c r="A183" s="425"/>
      <c r="B183" s="425"/>
      <c r="C183" s="423" t="s">
        <v>932</v>
      </c>
      <c r="D183" s="424" t="s">
        <v>933</v>
      </c>
      <c r="E183" s="426" t="s">
        <v>934</v>
      </c>
      <c r="F183" s="427">
        <v>26656</v>
      </c>
    </row>
    <row r="184" spans="1:6" ht="12.75" customHeight="1" x14ac:dyDescent="0.25">
      <c r="A184" s="425"/>
      <c r="B184" s="425"/>
      <c r="C184" s="423" t="s">
        <v>935</v>
      </c>
      <c r="D184" s="424" t="s">
        <v>936</v>
      </c>
      <c r="E184" s="426" t="s">
        <v>937</v>
      </c>
      <c r="F184" s="427">
        <v>29988</v>
      </c>
    </row>
    <row r="185" spans="1:6" ht="12.75" customHeight="1" x14ac:dyDescent="0.25">
      <c r="A185" s="425"/>
      <c r="B185" s="425"/>
      <c r="C185" s="423" t="s">
        <v>938</v>
      </c>
      <c r="D185" s="424" t="s">
        <v>939</v>
      </c>
      <c r="E185" s="426" t="s">
        <v>940</v>
      </c>
      <c r="F185" s="427">
        <v>33320</v>
      </c>
    </row>
    <row r="186" spans="1:6" ht="12.75" customHeight="1" x14ac:dyDescent="0.25">
      <c r="A186" s="425"/>
      <c r="B186" s="425"/>
      <c r="C186" s="423" t="s">
        <v>941</v>
      </c>
      <c r="D186" s="424" t="s">
        <v>942</v>
      </c>
      <c r="E186" s="426" t="s">
        <v>943</v>
      </c>
      <c r="F186" s="427">
        <v>38318</v>
      </c>
    </row>
    <row r="187" spans="1:6" ht="12.75" customHeight="1" x14ac:dyDescent="0.25">
      <c r="A187" s="425"/>
      <c r="B187" s="425"/>
      <c r="C187" s="423" t="s">
        <v>944</v>
      </c>
      <c r="D187" s="424" t="s">
        <v>945</v>
      </c>
      <c r="E187" s="426" t="s">
        <v>946</v>
      </c>
      <c r="F187" s="427">
        <v>43316</v>
      </c>
    </row>
    <row r="188" spans="1:6" ht="12.75" customHeight="1" x14ac:dyDescent="0.25">
      <c r="A188" s="425"/>
      <c r="B188" s="425"/>
      <c r="C188" s="423" t="s">
        <v>947</v>
      </c>
      <c r="D188" s="424" t="s">
        <v>948</v>
      </c>
      <c r="E188" s="426" t="s">
        <v>949</v>
      </c>
      <c r="F188" s="427">
        <v>48314</v>
      </c>
    </row>
    <row r="189" spans="1:6" ht="12.75" customHeight="1" x14ac:dyDescent="0.25">
      <c r="A189" s="428"/>
      <c r="B189" s="428"/>
      <c r="C189" s="423" t="s">
        <v>950</v>
      </c>
      <c r="D189" s="424" t="s">
        <v>951</v>
      </c>
      <c r="E189" s="426" t="s">
        <v>3375</v>
      </c>
      <c r="F189" s="427">
        <v>53312</v>
      </c>
    </row>
    <row r="190" spans="1:6" ht="25.5" customHeight="1" x14ac:dyDescent="0.25">
      <c r="A190" s="422" t="s">
        <v>952</v>
      </c>
      <c r="B190" s="430" t="s">
        <v>953</v>
      </c>
      <c r="C190" s="431"/>
      <c r="D190" s="424"/>
      <c r="E190" s="692" t="s">
        <v>954</v>
      </c>
      <c r="F190" s="693"/>
    </row>
    <row r="191" spans="1:6" ht="14.5" x14ac:dyDescent="0.25">
      <c r="A191" s="425"/>
      <c r="B191" s="432"/>
      <c r="C191" s="431" t="s">
        <v>955</v>
      </c>
      <c r="D191" s="424" t="s">
        <v>956</v>
      </c>
      <c r="E191" s="426" t="s">
        <v>957</v>
      </c>
      <c r="F191" s="427">
        <v>298.11</v>
      </c>
    </row>
    <row r="192" spans="1:6" ht="14.5" x14ac:dyDescent="0.25">
      <c r="A192" s="425"/>
      <c r="B192" s="432"/>
      <c r="C192" s="431" t="s">
        <v>958</v>
      </c>
      <c r="D192" s="424" t="s">
        <v>959</v>
      </c>
      <c r="E192" s="426" t="s">
        <v>960</v>
      </c>
      <c r="F192" s="427">
        <v>521.70000000000005</v>
      </c>
    </row>
    <row r="193" spans="1:6" ht="12.75" customHeight="1" x14ac:dyDescent="0.25">
      <c r="A193" s="425"/>
      <c r="B193" s="432"/>
      <c r="C193" s="431" t="s">
        <v>961</v>
      </c>
      <c r="D193" s="424" t="s">
        <v>962</v>
      </c>
      <c r="E193" s="426" t="s">
        <v>963</v>
      </c>
      <c r="F193" s="427">
        <v>745.28</v>
      </c>
    </row>
    <row r="194" spans="1:6" ht="12.75" customHeight="1" x14ac:dyDescent="0.25">
      <c r="A194" s="425"/>
      <c r="B194" s="432"/>
      <c r="C194" s="431" t="s">
        <v>964</v>
      </c>
      <c r="D194" s="424" t="s">
        <v>965</v>
      </c>
      <c r="E194" s="426" t="s">
        <v>966</v>
      </c>
      <c r="F194" s="427">
        <v>945.22</v>
      </c>
    </row>
    <row r="195" spans="1:6" ht="12.75" customHeight="1" x14ac:dyDescent="0.25">
      <c r="A195" s="425"/>
      <c r="B195" s="432"/>
      <c r="C195" s="431" t="s">
        <v>967</v>
      </c>
      <c r="D195" s="424" t="s">
        <v>968</v>
      </c>
      <c r="E195" s="426" t="s">
        <v>969</v>
      </c>
      <c r="F195" s="427">
        <v>1192.45</v>
      </c>
    </row>
    <row r="196" spans="1:6" ht="12.75" customHeight="1" x14ac:dyDescent="0.25">
      <c r="A196" s="425"/>
      <c r="B196" s="432"/>
      <c r="C196" s="431" t="s">
        <v>970</v>
      </c>
      <c r="D196" s="424" t="s">
        <v>971</v>
      </c>
      <c r="E196" s="426" t="s">
        <v>972</v>
      </c>
      <c r="F196" s="427">
        <v>1416.04</v>
      </c>
    </row>
    <row r="197" spans="1:6" ht="12.75" customHeight="1" x14ac:dyDescent="0.25">
      <c r="A197" s="425"/>
      <c r="B197" s="432"/>
      <c r="C197" s="431" t="s">
        <v>973</v>
      </c>
      <c r="D197" s="424" t="s">
        <v>974</v>
      </c>
      <c r="E197" s="426" t="s">
        <v>975</v>
      </c>
      <c r="F197" s="427">
        <v>1627.12</v>
      </c>
    </row>
    <row r="198" spans="1:6" ht="12.75" customHeight="1" x14ac:dyDescent="0.25">
      <c r="A198" s="425"/>
      <c r="B198" s="432"/>
      <c r="C198" s="431" t="s">
        <v>976</v>
      </c>
      <c r="D198" s="424" t="s">
        <v>977</v>
      </c>
      <c r="E198" s="426" t="s">
        <v>978</v>
      </c>
      <c r="F198" s="427">
        <v>1863.21</v>
      </c>
    </row>
    <row r="199" spans="1:6" ht="12.75" customHeight="1" x14ac:dyDescent="0.25">
      <c r="A199" s="425"/>
      <c r="B199" s="432"/>
      <c r="C199" s="431" t="s">
        <v>979</v>
      </c>
      <c r="D199" s="424" t="s">
        <v>980</v>
      </c>
      <c r="E199" s="426" t="s">
        <v>981</v>
      </c>
      <c r="F199" s="427">
        <v>2086.56</v>
      </c>
    </row>
    <row r="200" spans="1:6" ht="12.75" customHeight="1" x14ac:dyDescent="0.25">
      <c r="A200" s="425"/>
      <c r="B200" s="432"/>
      <c r="C200" s="431" t="s">
        <v>982</v>
      </c>
      <c r="D200" s="424" t="s">
        <v>983</v>
      </c>
      <c r="E200" s="426" t="s">
        <v>984</v>
      </c>
      <c r="F200" s="427">
        <v>2282.6999999999998</v>
      </c>
    </row>
    <row r="201" spans="1:6" ht="12.75" customHeight="1" x14ac:dyDescent="0.25">
      <c r="A201" s="425"/>
      <c r="B201" s="432"/>
      <c r="C201" s="433" t="s">
        <v>985</v>
      </c>
      <c r="D201" s="434" t="s">
        <v>986</v>
      </c>
      <c r="E201" s="435" t="s">
        <v>987</v>
      </c>
      <c r="F201" s="436">
        <v>2533.96</v>
      </c>
    </row>
    <row r="202" spans="1:6" ht="12.75" customHeight="1" x14ac:dyDescent="0.25">
      <c r="A202" s="425"/>
      <c r="B202" s="432"/>
      <c r="C202" s="431" t="s">
        <v>988</v>
      </c>
      <c r="D202" s="424" t="s">
        <v>989</v>
      </c>
      <c r="E202" s="426" t="s">
        <v>990</v>
      </c>
      <c r="F202" s="427">
        <v>2832.08</v>
      </c>
    </row>
    <row r="203" spans="1:6" ht="12.75" customHeight="1" x14ac:dyDescent="0.25">
      <c r="A203" s="425"/>
      <c r="B203" s="432"/>
      <c r="C203" s="431" t="s">
        <v>991</v>
      </c>
      <c r="D203" s="424" t="s">
        <v>992</v>
      </c>
      <c r="E203" s="426" t="s">
        <v>993</v>
      </c>
      <c r="F203" s="427">
        <v>3279.25</v>
      </c>
    </row>
    <row r="204" spans="1:6" ht="12.75" customHeight="1" x14ac:dyDescent="0.25">
      <c r="A204" s="425"/>
      <c r="B204" s="432"/>
      <c r="C204" s="431" t="s">
        <v>994</v>
      </c>
      <c r="D204" s="424" t="s">
        <v>995</v>
      </c>
      <c r="E204" s="426" t="s">
        <v>996</v>
      </c>
      <c r="F204" s="427">
        <v>3726.42</v>
      </c>
    </row>
    <row r="205" spans="1:6" ht="12.75" customHeight="1" x14ac:dyDescent="0.25">
      <c r="A205" s="425"/>
      <c r="B205" s="432"/>
      <c r="C205" s="431" t="s">
        <v>997</v>
      </c>
      <c r="D205" s="424" t="s">
        <v>998</v>
      </c>
      <c r="E205" s="426" t="s">
        <v>999</v>
      </c>
      <c r="F205" s="427">
        <v>4173.59</v>
      </c>
    </row>
    <row r="206" spans="1:6" ht="12.75" customHeight="1" x14ac:dyDescent="0.25">
      <c r="A206" s="425"/>
      <c r="B206" s="432"/>
      <c r="C206" s="431" t="s">
        <v>1000</v>
      </c>
      <c r="D206" s="424" t="s">
        <v>1001</v>
      </c>
      <c r="E206" s="426" t="s">
        <v>1002</v>
      </c>
      <c r="F206" s="427">
        <v>4620.76</v>
      </c>
    </row>
    <row r="207" spans="1:6" ht="12.75" customHeight="1" x14ac:dyDescent="0.25">
      <c r="A207" s="425"/>
      <c r="B207" s="432"/>
      <c r="C207" s="431" t="s">
        <v>1003</v>
      </c>
      <c r="D207" s="424" t="s">
        <v>1004</v>
      </c>
      <c r="E207" s="426" t="s">
        <v>1005</v>
      </c>
      <c r="F207" s="427">
        <v>5067.93</v>
      </c>
    </row>
    <row r="208" spans="1:6" ht="12.75" customHeight="1" x14ac:dyDescent="0.25">
      <c r="A208" s="425"/>
      <c r="B208" s="432"/>
      <c r="C208" s="431" t="s">
        <v>1006</v>
      </c>
      <c r="D208" s="424" t="s">
        <v>1007</v>
      </c>
      <c r="E208" s="426" t="s">
        <v>1008</v>
      </c>
      <c r="F208" s="427">
        <v>5515.1</v>
      </c>
    </row>
    <row r="209" spans="1:6" ht="12.75" customHeight="1" x14ac:dyDescent="0.25">
      <c r="A209" s="425"/>
      <c r="B209" s="432"/>
      <c r="C209" s="431" t="s">
        <v>1009</v>
      </c>
      <c r="D209" s="424" t="s">
        <v>1010</v>
      </c>
      <c r="E209" s="426" t="s">
        <v>1011</v>
      </c>
      <c r="F209" s="427">
        <v>5962.27</v>
      </c>
    </row>
    <row r="210" spans="1:6" ht="12.75" customHeight="1" x14ac:dyDescent="0.25">
      <c r="A210" s="425"/>
      <c r="B210" s="432"/>
      <c r="C210" s="431" t="s">
        <v>1012</v>
      </c>
      <c r="D210" s="424" t="s">
        <v>1013</v>
      </c>
      <c r="E210" s="426" t="s">
        <v>1014</v>
      </c>
      <c r="F210" s="427">
        <v>6409.44</v>
      </c>
    </row>
    <row r="211" spans="1:6" ht="12.75" customHeight="1" x14ac:dyDescent="0.25">
      <c r="A211" s="425"/>
      <c r="B211" s="432"/>
      <c r="C211" s="431" t="s">
        <v>1015</v>
      </c>
      <c r="D211" s="424" t="s">
        <v>1016</v>
      </c>
      <c r="E211" s="426" t="s">
        <v>1017</v>
      </c>
      <c r="F211" s="427">
        <v>6856.61</v>
      </c>
    </row>
    <row r="212" spans="1:6" ht="12.75" customHeight="1" x14ac:dyDescent="0.25">
      <c r="A212" s="428"/>
      <c r="B212" s="437"/>
      <c r="C212" s="431" t="s">
        <v>1018</v>
      </c>
      <c r="D212" s="424" t="s">
        <v>1019</v>
      </c>
      <c r="E212" s="426" t="s">
        <v>3379</v>
      </c>
      <c r="F212" s="427">
        <v>7303.78</v>
      </c>
    </row>
    <row r="213" spans="1:6" ht="12.75" customHeight="1" x14ac:dyDescent="0.25">
      <c r="A213" s="489" t="s">
        <v>1031</v>
      </c>
      <c r="B213" s="489" t="s">
        <v>1032</v>
      </c>
      <c r="C213" s="423"/>
      <c r="D213" s="424" t="s">
        <v>1033</v>
      </c>
      <c r="E213" s="426" t="s">
        <v>1032</v>
      </c>
      <c r="F213" s="427">
        <v>1064.6300000000001</v>
      </c>
    </row>
    <row r="214" spans="1:6" ht="25.5" customHeight="1" x14ac:dyDescent="0.25">
      <c r="A214" s="422" t="s">
        <v>1034</v>
      </c>
      <c r="B214" s="422" t="s">
        <v>1035</v>
      </c>
      <c r="C214" s="423"/>
      <c r="D214" s="424"/>
      <c r="E214" s="692" t="s">
        <v>1036</v>
      </c>
      <c r="F214" s="693"/>
    </row>
    <row r="215" spans="1:6" ht="12.75" customHeight="1" x14ac:dyDescent="0.25">
      <c r="A215" s="425"/>
      <c r="B215" s="425"/>
      <c r="C215" s="423" t="s">
        <v>1037</v>
      </c>
      <c r="D215" s="424" t="s">
        <v>1038</v>
      </c>
      <c r="E215" s="426" t="s">
        <v>1039</v>
      </c>
      <c r="F215" s="427">
        <v>134.27000000000001</v>
      </c>
    </row>
    <row r="216" spans="1:6" ht="12.75" customHeight="1" x14ac:dyDescent="0.25">
      <c r="A216" s="425"/>
      <c r="B216" s="425"/>
      <c r="C216" s="423" t="s">
        <v>1040</v>
      </c>
      <c r="D216" s="424" t="s">
        <v>1041</v>
      </c>
      <c r="E216" s="426" t="s">
        <v>1042</v>
      </c>
      <c r="F216" s="427">
        <v>151.79</v>
      </c>
    </row>
    <row r="217" spans="1:6" ht="12.75" customHeight="1" x14ac:dyDescent="0.25">
      <c r="A217" s="425"/>
      <c r="B217" s="425"/>
      <c r="C217" s="423" t="s">
        <v>1043</v>
      </c>
      <c r="D217" s="424" t="s">
        <v>1044</v>
      </c>
      <c r="E217" s="426" t="s">
        <v>1045</v>
      </c>
      <c r="F217" s="427">
        <v>169.3</v>
      </c>
    </row>
    <row r="218" spans="1:6" ht="12.75" customHeight="1" x14ac:dyDescent="0.25">
      <c r="A218" s="425"/>
      <c r="B218" s="425"/>
      <c r="C218" s="423" t="s">
        <v>1046</v>
      </c>
      <c r="D218" s="424" t="s">
        <v>1047</v>
      </c>
      <c r="E218" s="426" t="s">
        <v>1048</v>
      </c>
      <c r="F218" s="427">
        <v>186.82</v>
      </c>
    </row>
    <row r="219" spans="1:6" ht="12.75" customHeight="1" x14ac:dyDescent="0.25">
      <c r="A219" s="425"/>
      <c r="B219" s="425"/>
      <c r="C219" s="423" t="s">
        <v>1049</v>
      </c>
      <c r="D219" s="424" t="s">
        <v>1050</v>
      </c>
      <c r="E219" s="426" t="s">
        <v>1051</v>
      </c>
      <c r="F219" s="427">
        <v>204.33</v>
      </c>
    </row>
    <row r="220" spans="1:6" ht="12.75" customHeight="1" x14ac:dyDescent="0.25">
      <c r="A220" s="425"/>
      <c r="B220" s="425"/>
      <c r="C220" s="423" t="s">
        <v>1052</v>
      </c>
      <c r="D220" s="424" t="s">
        <v>1053</v>
      </c>
      <c r="E220" s="426" t="s">
        <v>1054</v>
      </c>
      <c r="F220" s="427">
        <v>221.84</v>
      </c>
    </row>
    <row r="221" spans="1:6" ht="12.75" customHeight="1" x14ac:dyDescent="0.25">
      <c r="A221" s="428"/>
      <c r="B221" s="428"/>
      <c r="C221" s="423" t="s">
        <v>1055</v>
      </c>
      <c r="D221" s="424" t="s">
        <v>1056</v>
      </c>
      <c r="E221" s="426" t="s">
        <v>3380</v>
      </c>
      <c r="F221" s="427">
        <v>239.36</v>
      </c>
    </row>
    <row r="222" spans="1:6" ht="51" customHeight="1" x14ac:dyDescent="0.25">
      <c r="A222" s="422" t="s">
        <v>1057</v>
      </c>
      <c r="B222" s="422" t="s">
        <v>3381</v>
      </c>
      <c r="C222" s="423"/>
      <c r="D222" s="424"/>
      <c r="E222" s="692" t="s">
        <v>1058</v>
      </c>
      <c r="F222" s="693"/>
    </row>
    <row r="223" spans="1:6" ht="14.5" x14ac:dyDescent="0.25">
      <c r="A223" s="425"/>
      <c r="B223" s="425"/>
      <c r="C223" s="423" t="s">
        <v>1059</v>
      </c>
      <c r="D223" s="424" t="s">
        <v>1060</v>
      </c>
      <c r="E223" s="426" t="s">
        <v>4055</v>
      </c>
      <c r="F223" s="427">
        <v>296.18</v>
      </c>
    </row>
    <row r="224" spans="1:6" ht="14.5" x14ac:dyDescent="0.25">
      <c r="A224" s="425"/>
      <c r="B224" s="425"/>
      <c r="C224" s="423" t="s">
        <v>1061</v>
      </c>
      <c r="D224" s="424" t="s">
        <v>1062</v>
      </c>
      <c r="E224" s="426" t="s">
        <v>4056</v>
      </c>
      <c r="F224" s="427">
        <v>518.30999999999995</v>
      </c>
    </row>
    <row r="225" spans="1:6" ht="14.5" x14ac:dyDescent="0.25">
      <c r="A225" s="425"/>
      <c r="B225" s="425"/>
      <c r="C225" s="423" t="s">
        <v>1063</v>
      </c>
      <c r="D225" s="424" t="s">
        <v>1064</v>
      </c>
      <c r="E225" s="426" t="s">
        <v>4057</v>
      </c>
      <c r="F225" s="427">
        <v>814.48</v>
      </c>
    </row>
    <row r="226" spans="1:6" ht="12.75" customHeight="1" x14ac:dyDescent="0.25">
      <c r="A226" s="425"/>
      <c r="B226" s="425"/>
      <c r="C226" s="423" t="s">
        <v>1065</v>
      </c>
      <c r="D226" s="424" t="s">
        <v>1066</v>
      </c>
      <c r="E226" s="426" t="s">
        <v>1067</v>
      </c>
      <c r="F226" s="427">
        <v>1110.6600000000001</v>
      </c>
    </row>
    <row r="227" spans="1:6" ht="12.75" customHeight="1" x14ac:dyDescent="0.25">
      <c r="A227" s="425"/>
      <c r="B227" s="425"/>
      <c r="C227" s="423" t="s">
        <v>1068</v>
      </c>
      <c r="D227" s="424" t="s">
        <v>1069</v>
      </c>
      <c r="E227" s="426" t="s">
        <v>1070</v>
      </c>
      <c r="F227" s="427">
        <v>1665.98</v>
      </c>
    </row>
    <row r="228" spans="1:6" ht="12.75" customHeight="1" x14ac:dyDescent="0.25">
      <c r="A228" s="425"/>
      <c r="B228" s="425"/>
      <c r="C228" s="423" t="s">
        <v>1071</v>
      </c>
      <c r="D228" s="424" t="s">
        <v>1072</v>
      </c>
      <c r="E228" s="426" t="s">
        <v>1073</v>
      </c>
      <c r="F228" s="427">
        <v>2221.31</v>
      </c>
    </row>
    <row r="229" spans="1:6" ht="12.75" customHeight="1" x14ac:dyDescent="0.25">
      <c r="A229" s="425"/>
      <c r="B229" s="425"/>
      <c r="C229" s="423" t="s">
        <v>1074</v>
      </c>
      <c r="D229" s="424" t="s">
        <v>1075</v>
      </c>
      <c r="E229" s="426" t="s">
        <v>1076</v>
      </c>
      <c r="F229" s="427">
        <v>2776.64</v>
      </c>
    </row>
    <row r="230" spans="1:6" ht="12.75" customHeight="1" x14ac:dyDescent="0.25">
      <c r="A230" s="425"/>
      <c r="B230" s="425"/>
      <c r="C230" s="423" t="s">
        <v>1077</v>
      </c>
      <c r="D230" s="424" t="s">
        <v>1078</v>
      </c>
      <c r="E230" s="426" t="s">
        <v>1079</v>
      </c>
      <c r="F230" s="427">
        <v>3331.97</v>
      </c>
    </row>
    <row r="231" spans="1:6" ht="12.75" customHeight="1" x14ac:dyDescent="0.25">
      <c r="A231" s="425"/>
      <c r="B231" s="425"/>
      <c r="C231" s="423" t="s">
        <v>1080</v>
      </c>
      <c r="D231" s="424" t="s">
        <v>1081</v>
      </c>
      <c r="E231" s="426" t="s">
        <v>1082</v>
      </c>
      <c r="F231" s="427">
        <v>4442.63</v>
      </c>
    </row>
    <row r="232" spans="1:6" ht="12.75" customHeight="1" x14ac:dyDescent="0.25">
      <c r="A232" s="425"/>
      <c r="B232" s="425"/>
      <c r="C232" s="423" t="s">
        <v>1083</v>
      </c>
      <c r="D232" s="424" t="s">
        <v>1084</v>
      </c>
      <c r="E232" s="426" t="s">
        <v>1085</v>
      </c>
      <c r="F232" s="427">
        <v>5553.28</v>
      </c>
    </row>
    <row r="233" spans="1:6" ht="12.75" customHeight="1" x14ac:dyDescent="0.25">
      <c r="A233" s="425"/>
      <c r="B233" s="425"/>
      <c r="C233" s="423" t="s">
        <v>1086</v>
      </c>
      <c r="D233" s="424" t="s">
        <v>1087</v>
      </c>
      <c r="E233" s="426" t="s">
        <v>1088</v>
      </c>
      <c r="F233" s="427">
        <v>6663.94</v>
      </c>
    </row>
    <row r="234" spans="1:6" ht="12.75" customHeight="1" x14ac:dyDescent="0.25">
      <c r="A234" s="425"/>
      <c r="B234" s="425"/>
      <c r="C234" s="423" t="s">
        <v>1089</v>
      </c>
      <c r="D234" s="424" t="s">
        <v>1090</v>
      </c>
      <c r="E234" s="426" t="s">
        <v>1091</v>
      </c>
      <c r="F234" s="427">
        <v>7774.6</v>
      </c>
    </row>
    <row r="235" spans="1:6" ht="12.75" customHeight="1" x14ac:dyDescent="0.25">
      <c r="A235" s="425"/>
      <c r="B235" s="425"/>
      <c r="C235" s="423" t="s">
        <v>1092</v>
      </c>
      <c r="D235" s="424" t="s">
        <v>1093</v>
      </c>
      <c r="E235" s="426" t="s">
        <v>1094</v>
      </c>
      <c r="F235" s="427">
        <v>8885.25</v>
      </c>
    </row>
    <row r="236" spans="1:6" ht="12.75" customHeight="1" x14ac:dyDescent="0.25">
      <c r="A236" s="425"/>
      <c r="B236" s="425"/>
      <c r="C236" s="423" t="s">
        <v>1095</v>
      </c>
      <c r="D236" s="424" t="s">
        <v>1096</v>
      </c>
      <c r="E236" s="426" t="s">
        <v>1097</v>
      </c>
      <c r="F236" s="427">
        <v>9995.91</v>
      </c>
    </row>
    <row r="237" spans="1:6" ht="12.75" customHeight="1" x14ac:dyDescent="0.25">
      <c r="A237" s="428"/>
      <c r="B237" s="428"/>
      <c r="C237" s="423" t="s">
        <v>1098</v>
      </c>
      <c r="D237" s="424" t="s">
        <v>1099</v>
      </c>
      <c r="E237" s="426" t="s">
        <v>3388</v>
      </c>
      <c r="F237" s="427">
        <v>11106.57</v>
      </c>
    </row>
    <row r="238" spans="1:6" ht="25.5" customHeight="1" x14ac:dyDescent="0.25">
      <c r="A238" s="422" t="s">
        <v>1100</v>
      </c>
      <c r="B238" s="422" t="s">
        <v>1101</v>
      </c>
      <c r="C238" s="423"/>
      <c r="D238" s="424"/>
      <c r="E238" s="692" t="s">
        <v>1102</v>
      </c>
      <c r="F238" s="693"/>
    </row>
    <row r="239" spans="1:6" ht="14.5" x14ac:dyDescent="0.25">
      <c r="A239" s="425"/>
      <c r="B239" s="425"/>
      <c r="C239" s="423" t="s">
        <v>1103</v>
      </c>
      <c r="D239" s="424" t="s">
        <v>1104</v>
      </c>
      <c r="E239" s="426" t="s">
        <v>1105</v>
      </c>
      <c r="F239" s="427">
        <v>309.55</v>
      </c>
    </row>
    <row r="240" spans="1:6" ht="14.5" x14ac:dyDescent="0.25">
      <c r="A240" s="425"/>
      <c r="B240" s="425"/>
      <c r="C240" s="423" t="s">
        <v>1106</v>
      </c>
      <c r="D240" s="424" t="s">
        <v>1107</v>
      </c>
      <c r="E240" s="426" t="s">
        <v>1108</v>
      </c>
      <c r="F240" s="427">
        <v>619.1</v>
      </c>
    </row>
    <row r="241" spans="1:6" ht="12.75" customHeight="1" x14ac:dyDescent="0.25">
      <c r="A241" s="425"/>
      <c r="B241" s="425"/>
      <c r="C241" s="423" t="s">
        <v>1109</v>
      </c>
      <c r="D241" s="424" t="s">
        <v>1110</v>
      </c>
      <c r="E241" s="426" t="s">
        <v>1111</v>
      </c>
      <c r="F241" s="427">
        <v>825.46</v>
      </c>
    </row>
    <row r="242" spans="1:6" ht="12.75" customHeight="1" x14ac:dyDescent="0.25">
      <c r="A242" s="425"/>
      <c r="B242" s="425"/>
      <c r="C242" s="423" t="s">
        <v>1112</v>
      </c>
      <c r="D242" s="424" t="s">
        <v>1113</v>
      </c>
      <c r="E242" s="426" t="s">
        <v>1114</v>
      </c>
      <c r="F242" s="427">
        <v>1650.92</v>
      </c>
    </row>
    <row r="243" spans="1:6" ht="12.75" customHeight="1" x14ac:dyDescent="0.25">
      <c r="A243" s="425"/>
      <c r="B243" s="425"/>
      <c r="C243" s="423" t="s">
        <v>1115</v>
      </c>
      <c r="D243" s="424" t="s">
        <v>1116</v>
      </c>
      <c r="E243" s="426" t="s">
        <v>1117</v>
      </c>
      <c r="F243" s="427">
        <v>2476.38</v>
      </c>
    </row>
    <row r="244" spans="1:6" ht="12.75" customHeight="1" x14ac:dyDescent="0.25">
      <c r="A244" s="425"/>
      <c r="B244" s="425"/>
      <c r="C244" s="423" t="s">
        <v>1118</v>
      </c>
      <c r="D244" s="424" t="s">
        <v>1119</v>
      </c>
      <c r="E244" s="426" t="s">
        <v>1120</v>
      </c>
      <c r="F244" s="427">
        <v>3301.84</v>
      </c>
    </row>
    <row r="245" spans="1:6" ht="12.75" customHeight="1" x14ac:dyDescent="0.25">
      <c r="A245" s="425"/>
      <c r="B245" s="425"/>
      <c r="C245" s="423" t="s">
        <v>1121</v>
      </c>
      <c r="D245" s="424" t="s">
        <v>1122</v>
      </c>
      <c r="E245" s="426" t="s">
        <v>1123</v>
      </c>
      <c r="F245" s="427">
        <v>4127.3</v>
      </c>
    </row>
    <row r="246" spans="1:6" ht="12.75" customHeight="1" x14ac:dyDescent="0.25">
      <c r="A246" s="425"/>
      <c r="B246" s="425"/>
      <c r="C246" s="423" t="s">
        <v>1124</v>
      </c>
      <c r="D246" s="424" t="s">
        <v>1125</v>
      </c>
      <c r="E246" s="426" t="s">
        <v>1126</v>
      </c>
      <c r="F246" s="427">
        <v>4952.76</v>
      </c>
    </row>
    <row r="247" spans="1:6" ht="12.75" customHeight="1" x14ac:dyDescent="0.25">
      <c r="A247" s="428"/>
      <c r="B247" s="428"/>
      <c r="C247" s="423" t="s">
        <v>1127</v>
      </c>
      <c r="D247" s="424" t="s">
        <v>1128</v>
      </c>
      <c r="E247" s="426" t="s">
        <v>1129</v>
      </c>
      <c r="F247" s="427">
        <v>5778.22</v>
      </c>
    </row>
    <row r="248" spans="1:6" ht="12.75" customHeight="1" x14ac:dyDescent="0.25">
      <c r="A248" s="425"/>
      <c r="B248" s="425"/>
      <c r="C248" s="439" t="s">
        <v>1130</v>
      </c>
      <c r="D248" s="434" t="s">
        <v>1131</v>
      </c>
      <c r="E248" s="435" t="s">
        <v>1132</v>
      </c>
      <c r="F248" s="436">
        <v>6603.68</v>
      </c>
    </row>
    <row r="249" spans="1:6" ht="12.75" customHeight="1" x14ac:dyDescent="0.25">
      <c r="A249" s="425"/>
      <c r="B249" s="425"/>
      <c r="C249" s="423" t="s">
        <v>1133</v>
      </c>
      <c r="D249" s="424" t="s">
        <v>1134</v>
      </c>
      <c r="E249" s="426" t="s">
        <v>1135</v>
      </c>
      <c r="F249" s="427">
        <v>7429.14</v>
      </c>
    </row>
    <row r="250" spans="1:6" ht="12.75" customHeight="1" x14ac:dyDescent="0.25">
      <c r="A250" s="425"/>
      <c r="B250" s="425"/>
      <c r="C250" s="423" t="s">
        <v>1136</v>
      </c>
      <c r="D250" s="424" t="s">
        <v>1137</v>
      </c>
      <c r="E250" s="426" t="s">
        <v>1138</v>
      </c>
      <c r="F250" s="427">
        <v>8254.6</v>
      </c>
    </row>
    <row r="251" spans="1:6" ht="12.75" customHeight="1" x14ac:dyDescent="0.25">
      <c r="A251" s="425"/>
      <c r="B251" s="425"/>
      <c r="C251" s="423" t="s">
        <v>1139</v>
      </c>
      <c r="D251" s="424" t="s">
        <v>1140</v>
      </c>
      <c r="E251" s="426" t="s">
        <v>4058</v>
      </c>
      <c r="F251" s="427">
        <v>9080.06</v>
      </c>
    </row>
    <row r="252" spans="1:6" ht="51" customHeight="1" x14ac:dyDescent="0.25">
      <c r="A252" s="485" t="s">
        <v>1141</v>
      </c>
      <c r="B252" s="422" t="s">
        <v>1142</v>
      </c>
      <c r="C252" s="431"/>
      <c r="D252" s="424"/>
      <c r="E252" s="692" t="s">
        <v>1143</v>
      </c>
      <c r="F252" s="693"/>
    </row>
    <row r="253" spans="1:6" ht="14.5" x14ac:dyDescent="0.25">
      <c r="A253" s="486"/>
      <c r="B253" s="425"/>
      <c r="C253" s="431" t="s">
        <v>1144</v>
      </c>
      <c r="D253" s="424" t="s">
        <v>1145</v>
      </c>
      <c r="E253" s="426" t="s">
        <v>1146</v>
      </c>
      <c r="F253" s="427">
        <v>295.97000000000003</v>
      </c>
    </row>
    <row r="254" spans="1:6" ht="14.5" x14ac:dyDescent="0.25">
      <c r="A254" s="486"/>
      <c r="B254" s="425"/>
      <c r="C254" s="431" t="s">
        <v>1147</v>
      </c>
      <c r="D254" s="424" t="s">
        <v>1148</v>
      </c>
      <c r="E254" s="426" t="s">
        <v>1149</v>
      </c>
      <c r="F254" s="427">
        <v>517.94000000000005</v>
      </c>
    </row>
    <row r="255" spans="1:6" ht="14.5" x14ac:dyDescent="0.25">
      <c r="A255" s="486"/>
      <c r="B255" s="425"/>
      <c r="C255" s="431" t="s">
        <v>1150</v>
      </c>
      <c r="D255" s="424" t="s">
        <v>1151</v>
      </c>
      <c r="E255" s="426" t="s">
        <v>1152</v>
      </c>
      <c r="F255" s="427">
        <v>739.92</v>
      </c>
    </row>
    <row r="256" spans="1:6" ht="12.75" customHeight="1" x14ac:dyDescent="0.25">
      <c r="A256" s="486"/>
      <c r="B256" s="425"/>
      <c r="C256" s="431" t="s">
        <v>1153</v>
      </c>
      <c r="D256" s="424" t="s">
        <v>1154</v>
      </c>
      <c r="E256" s="426" t="s">
        <v>1155</v>
      </c>
      <c r="F256" s="427">
        <v>887.9</v>
      </c>
    </row>
    <row r="257" spans="1:6" ht="12.75" customHeight="1" x14ac:dyDescent="0.25">
      <c r="A257" s="486"/>
      <c r="B257" s="425"/>
      <c r="C257" s="431" t="s">
        <v>1156</v>
      </c>
      <c r="D257" s="424" t="s">
        <v>1157</v>
      </c>
      <c r="E257" s="426" t="s">
        <v>1158</v>
      </c>
      <c r="F257" s="427">
        <v>1331.85</v>
      </c>
    </row>
    <row r="258" spans="1:6" ht="12.75" customHeight="1" x14ac:dyDescent="0.25">
      <c r="A258" s="486"/>
      <c r="B258" s="425"/>
      <c r="C258" s="431" t="s">
        <v>1159</v>
      </c>
      <c r="D258" s="424" t="s">
        <v>1160</v>
      </c>
      <c r="E258" s="426" t="s">
        <v>1161</v>
      </c>
      <c r="F258" s="427">
        <v>1775.8</v>
      </c>
    </row>
    <row r="259" spans="1:6" ht="12.75" customHeight="1" x14ac:dyDescent="0.25">
      <c r="A259" s="486"/>
      <c r="B259" s="425"/>
      <c r="C259" s="431" t="s">
        <v>1162</v>
      </c>
      <c r="D259" s="424" t="s">
        <v>1163</v>
      </c>
      <c r="E259" s="426" t="s">
        <v>1164</v>
      </c>
      <c r="F259" s="427">
        <v>2219.75</v>
      </c>
    </row>
    <row r="260" spans="1:6" ht="12.75" customHeight="1" x14ac:dyDescent="0.25">
      <c r="A260" s="486"/>
      <c r="B260" s="425"/>
      <c r="C260" s="431" t="s">
        <v>1165</v>
      </c>
      <c r="D260" s="424" t="s">
        <v>1166</v>
      </c>
      <c r="E260" s="426" t="s">
        <v>1167</v>
      </c>
      <c r="F260" s="427">
        <v>2663.7</v>
      </c>
    </row>
    <row r="261" spans="1:6" ht="12.75" customHeight="1" x14ac:dyDescent="0.25">
      <c r="A261" s="486"/>
      <c r="B261" s="425"/>
      <c r="C261" s="431" t="s">
        <v>1168</v>
      </c>
      <c r="D261" s="424" t="s">
        <v>1169</v>
      </c>
      <c r="E261" s="426" t="s">
        <v>1170</v>
      </c>
      <c r="F261" s="427">
        <v>3107.65</v>
      </c>
    </row>
    <row r="262" spans="1:6" ht="12.75" customHeight="1" x14ac:dyDescent="0.25">
      <c r="A262" s="486"/>
      <c r="B262" s="425"/>
      <c r="C262" s="431" t="s">
        <v>1171</v>
      </c>
      <c r="D262" s="424" t="s">
        <v>1172</v>
      </c>
      <c r="E262" s="426" t="s">
        <v>1173</v>
      </c>
      <c r="F262" s="427">
        <v>3551.6</v>
      </c>
    </row>
    <row r="263" spans="1:6" ht="12.75" customHeight="1" x14ac:dyDescent="0.25">
      <c r="A263" s="486"/>
      <c r="B263" s="425"/>
      <c r="C263" s="431" t="s">
        <v>1174</v>
      </c>
      <c r="D263" s="424" t="s">
        <v>1175</v>
      </c>
      <c r="E263" s="426" t="s">
        <v>1176</v>
      </c>
      <c r="F263" s="427">
        <v>4439.5</v>
      </c>
    </row>
    <row r="264" spans="1:6" ht="12.75" customHeight="1" x14ac:dyDescent="0.25">
      <c r="A264" s="486"/>
      <c r="B264" s="425"/>
      <c r="C264" s="433" t="s">
        <v>1177</v>
      </c>
      <c r="D264" s="434" t="s">
        <v>1178</v>
      </c>
      <c r="E264" s="435" t="s">
        <v>1179</v>
      </c>
      <c r="F264" s="436">
        <v>5327.4</v>
      </c>
    </row>
    <row r="265" spans="1:6" ht="12.75" customHeight="1" x14ac:dyDescent="0.25">
      <c r="A265" s="486"/>
      <c r="B265" s="425"/>
      <c r="C265" s="431" t="s">
        <v>1180</v>
      </c>
      <c r="D265" s="424" t="s">
        <v>1181</v>
      </c>
      <c r="E265" s="426" t="s">
        <v>1182</v>
      </c>
      <c r="F265" s="427">
        <v>6215.3</v>
      </c>
    </row>
    <row r="266" spans="1:6" ht="12.75" customHeight="1" x14ac:dyDescent="0.25">
      <c r="A266" s="487"/>
      <c r="B266" s="428"/>
      <c r="C266" s="431" t="s">
        <v>1183</v>
      </c>
      <c r="D266" s="424" t="s">
        <v>1184</v>
      </c>
      <c r="E266" s="426" t="s">
        <v>3395</v>
      </c>
      <c r="F266" s="427">
        <v>7103.2</v>
      </c>
    </row>
    <row r="267" spans="1:6" ht="25.5" customHeight="1" x14ac:dyDescent="0.25">
      <c r="A267" s="438" t="s">
        <v>1185</v>
      </c>
      <c r="B267" s="438" t="s">
        <v>1186</v>
      </c>
      <c r="C267" s="423"/>
      <c r="D267" s="424"/>
      <c r="E267" s="692" t="s">
        <v>1187</v>
      </c>
      <c r="F267" s="693"/>
    </row>
    <row r="268" spans="1:6" ht="14.5" x14ac:dyDescent="0.25">
      <c r="A268" s="425"/>
      <c r="B268" s="425"/>
      <c r="C268" s="423" t="s">
        <v>1188</v>
      </c>
      <c r="D268" s="424" t="s">
        <v>1189</v>
      </c>
      <c r="E268" s="426" t="s">
        <v>1190</v>
      </c>
      <c r="F268" s="427">
        <v>375.74</v>
      </c>
    </row>
    <row r="269" spans="1:6" ht="14.5" x14ac:dyDescent="0.25">
      <c r="A269" s="425"/>
      <c r="B269" s="425"/>
      <c r="C269" s="423" t="s">
        <v>1191</v>
      </c>
      <c r="D269" s="424" t="s">
        <v>1192</v>
      </c>
      <c r="E269" s="426" t="s">
        <v>1193</v>
      </c>
      <c r="F269" s="427">
        <v>657.55</v>
      </c>
    </row>
    <row r="270" spans="1:6" ht="12.75" customHeight="1" x14ac:dyDescent="0.25">
      <c r="A270" s="425"/>
      <c r="B270" s="425"/>
      <c r="C270" s="423" t="s">
        <v>1194</v>
      </c>
      <c r="D270" s="424" t="s">
        <v>1195</v>
      </c>
      <c r="E270" s="426" t="s">
        <v>1196</v>
      </c>
      <c r="F270" s="427">
        <v>915.87</v>
      </c>
    </row>
    <row r="271" spans="1:6" ht="12.75" customHeight="1" x14ac:dyDescent="0.25">
      <c r="A271" s="425"/>
      <c r="B271" s="425"/>
      <c r="C271" s="423" t="s">
        <v>1197</v>
      </c>
      <c r="D271" s="424" t="s">
        <v>1198</v>
      </c>
      <c r="E271" s="426" t="s">
        <v>1199</v>
      </c>
      <c r="F271" s="427">
        <v>1247.6300000000001</v>
      </c>
    </row>
    <row r="272" spans="1:6" ht="12.75" customHeight="1" x14ac:dyDescent="0.25">
      <c r="A272" s="425"/>
      <c r="B272" s="425"/>
      <c r="C272" s="423" t="s">
        <v>1200</v>
      </c>
      <c r="D272" s="424" t="s">
        <v>1201</v>
      </c>
      <c r="E272" s="426" t="s">
        <v>1202</v>
      </c>
      <c r="F272" s="427">
        <v>1746.59</v>
      </c>
    </row>
    <row r="273" spans="1:6" ht="12.75" customHeight="1" x14ac:dyDescent="0.25">
      <c r="A273" s="425"/>
      <c r="B273" s="425"/>
      <c r="C273" s="423" t="s">
        <v>1203</v>
      </c>
      <c r="D273" s="424" t="s">
        <v>1204</v>
      </c>
      <c r="E273" s="426" t="s">
        <v>1205</v>
      </c>
      <c r="F273" s="427">
        <v>2299.0100000000002</v>
      </c>
    </row>
    <row r="274" spans="1:6" ht="12.75" customHeight="1" x14ac:dyDescent="0.25">
      <c r="A274" s="425"/>
      <c r="B274" s="425"/>
      <c r="C274" s="423" t="s">
        <v>1206</v>
      </c>
      <c r="D274" s="424" t="s">
        <v>1207</v>
      </c>
      <c r="E274" s="426" t="s">
        <v>1208</v>
      </c>
      <c r="F274" s="427">
        <v>2851.98</v>
      </c>
    </row>
    <row r="275" spans="1:6" ht="12.75" customHeight="1" x14ac:dyDescent="0.25">
      <c r="A275" s="425"/>
      <c r="B275" s="425"/>
      <c r="C275" s="423" t="s">
        <v>1209</v>
      </c>
      <c r="D275" s="424" t="s">
        <v>1210</v>
      </c>
      <c r="E275" s="426" t="s">
        <v>1020</v>
      </c>
      <c r="F275" s="427">
        <v>3428.22</v>
      </c>
    </row>
    <row r="276" spans="1:6" ht="12.75" customHeight="1" x14ac:dyDescent="0.25">
      <c r="A276" s="425"/>
      <c r="B276" s="425"/>
      <c r="C276" s="423" t="s">
        <v>1211</v>
      </c>
      <c r="D276" s="424" t="s">
        <v>1212</v>
      </c>
      <c r="E276" s="426" t="s">
        <v>1021</v>
      </c>
      <c r="F276" s="427">
        <v>3973.58</v>
      </c>
    </row>
    <row r="277" spans="1:6" ht="12.75" customHeight="1" x14ac:dyDescent="0.25">
      <c r="A277" s="425"/>
      <c r="B277" s="425"/>
      <c r="C277" s="423" t="s">
        <v>1213</v>
      </c>
      <c r="D277" s="424" t="s">
        <v>1214</v>
      </c>
      <c r="E277" s="426" t="s">
        <v>1022</v>
      </c>
      <c r="F277" s="427">
        <v>4524.76</v>
      </c>
    </row>
    <row r="278" spans="1:6" ht="12.75" customHeight="1" x14ac:dyDescent="0.25">
      <c r="A278" s="425"/>
      <c r="B278" s="425"/>
      <c r="C278" s="423" t="s">
        <v>1215</v>
      </c>
      <c r="D278" s="424" t="s">
        <v>1216</v>
      </c>
      <c r="E278" s="426" t="s">
        <v>1023</v>
      </c>
      <c r="F278" s="427">
        <v>5079.04</v>
      </c>
    </row>
    <row r="279" spans="1:6" ht="12.75" customHeight="1" x14ac:dyDescent="0.25">
      <c r="A279" s="425"/>
      <c r="B279" s="425"/>
      <c r="C279" s="423" t="s">
        <v>1217</v>
      </c>
      <c r="D279" s="424" t="s">
        <v>1218</v>
      </c>
      <c r="E279" s="426" t="s">
        <v>1219</v>
      </c>
      <c r="F279" s="427">
        <v>5732.43</v>
      </c>
    </row>
    <row r="280" spans="1:6" ht="12.75" customHeight="1" x14ac:dyDescent="0.25">
      <c r="A280" s="425"/>
      <c r="B280" s="425"/>
      <c r="C280" s="423" t="s">
        <v>1220</v>
      </c>
      <c r="D280" s="424" t="s">
        <v>1221</v>
      </c>
      <c r="E280" s="426" t="s">
        <v>1024</v>
      </c>
      <c r="F280" s="427">
        <v>6909.44</v>
      </c>
    </row>
    <row r="281" spans="1:6" ht="12.75" customHeight="1" x14ac:dyDescent="0.25">
      <c r="A281" s="425"/>
      <c r="B281" s="425"/>
      <c r="C281" s="423" t="s">
        <v>1222</v>
      </c>
      <c r="D281" s="424" t="s">
        <v>1223</v>
      </c>
      <c r="E281" s="426" t="s">
        <v>1025</v>
      </c>
      <c r="F281" s="427">
        <v>8172.35</v>
      </c>
    </row>
    <row r="282" spans="1:6" ht="12.75" customHeight="1" x14ac:dyDescent="0.25">
      <c r="A282" s="425"/>
      <c r="B282" s="425"/>
      <c r="C282" s="423" t="s">
        <v>1224</v>
      </c>
      <c r="D282" s="424" t="s">
        <v>1225</v>
      </c>
      <c r="E282" s="426" t="s">
        <v>1026</v>
      </c>
      <c r="F282" s="427">
        <v>9299.57</v>
      </c>
    </row>
    <row r="283" spans="1:6" ht="12.75" customHeight="1" x14ac:dyDescent="0.25">
      <c r="A283" s="425"/>
      <c r="B283" s="425"/>
      <c r="C283" s="423" t="s">
        <v>1226</v>
      </c>
      <c r="D283" s="424" t="s">
        <v>1227</v>
      </c>
      <c r="E283" s="426" t="s">
        <v>1027</v>
      </c>
      <c r="F283" s="427">
        <v>10426.790000000001</v>
      </c>
    </row>
    <row r="284" spans="1:6" ht="12.75" customHeight="1" x14ac:dyDescent="0.25">
      <c r="A284" s="428"/>
      <c r="B284" s="428"/>
      <c r="C284" s="423" t="s">
        <v>1228</v>
      </c>
      <c r="D284" s="424" t="s">
        <v>1229</v>
      </c>
      <c r="E284" s="426" t="s">
        <v>4059</v>
      </c>
      <c r="F284" s="427">
        <v>11554.01</v>
      </c>
    </row>
    <row r="285" spans="1:6" ht="38.25" customHeight="1" x14ac:dyDescent="0.25">
      <c r="A285" s="422" t="s">
        <v>1230</v>
      </c>
      <c r="B285" s="422" t="s">
        <v>1231</v>
      </c>
      <c r="C285" s="423"/>
      <c r="D285" s="424"/>
      <c r="E285" s="692" t="s">
        <v>1232</v>
      </c>
      <c r="F285" s="693"/>
    </row>
    <row r="286" spans="1:6" ht="12.75" customHeight="1" x14ac:dyDescent="0.25">
      <c r="A286" s="425"/>
      <c r="B286" s="425"/>
      <c r="C286" s="423" t="s">
        <v>1233</v>
      </c>
      <c r="D286" s="424" t="s">
        <v>1234</v>
      </c>
      <c r="E286" s="426" t="s">
        <v>1235</v>
      </c>
      <c r="F286" s="427">
        <v>779.5</v>
      </c>
    </row>
    <row r="287" spans="1:6" ht="12.75" customHeight="1" x14ac:dyDescent="0.25">
      <c r="A287" s="425"/>
      <c r="B287" s="425"/>
      <c r="C287" s="423" t="s">
        <v>1236</v>
      </c>
      <c r="D287" s="424" t="s">
        <v>1237</v>
      </c>
      <c r="E287" s="426" t="s">
        <v>1238</v>
      </c>
      <c r="F287" s="427">
        <v>1559</v>
      </c>
    </row>
    <row r="288" spans="1:6" ht="12.75" customHeight="1" x14ac:dyDescent="0.25">
      <c r="A288" s="425"/>
      <c r="B288" s="425"/>
      <c r="C288" s="423" t="s">
        <v>1239</v>
      </c>
      <c r="D288" s="424" t="s">
        <v>1240</v>
      </c>
      <c r="E288" s="426" t="s">
        <v>1241</v>
      </c>
      <c r="F288" s="427">
        <v>2338.5</v>
      </c>
    </row>
    <row r="289" spans="1:6" ht="12.75" customHeight="1" x14ac:dyDescent="0.25">
      <c r="A289" s="425"/>
      <c r="B289" s="425"/>
      <c r="C289" s="423" t="s">
        <v>1242</v>
      </c>
      <c r="D289" s="424" t="s">
        <v>1243</v>
      </c>
      <c r="E289" s="426" t="s">
        <v>1244</v>
      </c>
      <c r="F289" s="427">
        <v>3118</v>
      </c>
    </row>
    <row r="290" spans="1:6" ht="12.75" customHeight="1" x14ac:dyDescent="0.25">
      <c r="A290" s="425"/>
      <c r="B290" s="425"/>
      <c r="C290" s="423" t="s">
        <v>1245</v>
      </c>
      <c r="D290" s="424" t="s">
        <v>1246</v>
      </c>
      <c r="E290" s="426" t="s">
        <v>1247</v>
      </c>
      <c r="F290" s="427">
        <v>3897.5</v>
      </c>
    </row>
    <row r="291" spans="1:6" ht="12.75" customHeight="1" x14ac:dyDescent="0.25">
      <c r="A291" s="425"/>
      <c r="B291" s="425"/>
      <c r="C291" s="423" t="s">
        <v>1248</v>
      </c>
      <c r="D291" s="424" t="s">
        <v>1249</v>
      </c>
      <c r="E291" s="426" t="s">
        <v>1250</v>
      </c>
      <c r="F291" s="427">
        <v>5066.75</v>
      </c>
    </row>
    <row r="292" spans="1:6" ht="12.75" customHeight="1" x14ac:dyDescent="0.25">
      <c r="A292" s="425"/>
      <c r="B292" s="425"/>
      <c r="C292" s="423" t="s">
        <v>1251</v>
      </c>
      <c r="D292" s="424" t="s">
        <v>1252</v>
      </c>
      <c r="E292" s="426" t="s">
        <v>1253</v>
      </c>
      <c r="F292" s="427">
        <v>6625.75</v>
      </c>
    </row>
    <row r="293" spans="1:6" ht="12.75" customHeight="1" x14ac:dyDescent="0.25">
      <c r="A293" s="425"/>
      <c r="B293" s="425"/>
      <c r="C293" s="423" t="s">
        <v>1254</v>
      </c>
      <c r="D293" s="424" t="s">
        <v>1255</v>
      </c>
      <c r="E293" s="426" t="s">
        <v>1256</v>
      </c>
      <c r="F293" s="427">
        <v>8184.75</v>
      </c>
    </row>
    <row r="294" spans="1:6" ht="12.75" customHeight="1" x14ac:dyDescent="0.25">
      <c r="A294" s="425"/>
      <c r="B294" s="425"/>
      <c r="C294" s="423" t="s">
        <v>1257</v>
      </c>
      <c r="D294" s="424" t="s">
        <v>1258</v>
      </c>
      <c r="E294" s="426" t="s">
        <v>1259</v>
      </c>
      <c r="F294" s="427">
        <v>9743.75</v>
      </c>
    </row>
    <row r="295" spans="1:6" ht="12.75" customHeight="1" x14ac:dyDescent="0.25">
      <c r="A295" s="425"/>
      <c r="B295" s="425"/>
      <c r="C295" s="423" t="s">
        <v>1260</v>
      </c>
      <c r="D295" s="424" t="s">
        <v>1261</v>
      </c>
      <c r="E295" s="426" t="s">
        <v>1262</v>
      </c>
      <c r="F295" s="427">
        <v>11952.33</v>
      </c>
    </row>
    <row r="296" spans="1:6" ht="12.75" customHeight="1" x14ac:dyDescent="0.25">
      <c r="A296" s="425"/>
      <c r="B296" s="425"/>
      <c r="C296" s="423" t="s">
        <v>1263</v>
      </c>
      <c r="D296" s="424" t="s">
        <v>1264</v>
      </c>
      <c r="E296" s="426" t="s">
        <v>1265</v>
      </c>
      <c r="F296" s="427">
        <v>15070.33</v>
      </c>
    </row>
    <row r="297" spans="1:6" ht="12.75" customHeight="1" x14ac:dyDescent="0.25">
      <c r="A297" s="428"/>
      <c r="B297" s="428"/>
      <c r="C297" s="423" t="s">
        <v>1266</v>
      </c>
      <c r="D297" s="424" t="s">
        <v>1267</v>
      </c>
      <c r="E297" s="426" t="s">
        <v>3396</v>
      </c>
      <c r="F297" s="427">
        <v>18188.330000000002</v>
      </c>
    </row>
    <row r="298" spans="1:6" ht="25.5" customHeight="1" x14ac:dyDescent="0.25">
      <c r="A298" s="422" t="s">
        <v>1268</v>
      </c>
      <c r="B298" s="422" t="s">
        <v>1269</v>
      </c>
      <c r="C298" s="423"/>
      <c r="D298" s="424"/>
      <c r="E298" s="692" t="s">
        <v>1270</v>
      </c>
      <c r="F298" s="693"/>
    </row>
    <row r="299" spans="1:6" ht="14.5" x14ac:dyDescent="0.25">
      <c r="A299" s="425"/>
      <c r="B299" s="425"/>
      <c r="C299" s="423" t="s">
        <v>1271</v>
      </c>
      <c r="D299" s="424" t="s">
        <v>1272</v>
      </c>
      <c r="E299" s="426" t="s">
        <v>1273</v>
      </c>
      <c r="F299" s="427">
        <v>201.35</v>
      </c>
    </row>
    <row r="300" spans="1:6" ht="14.5" x14ac:dyDescent="0.25">
      <c r="A300" s="425"/>
      <c r="B300" s="425"/>
      <c r="C300" s="423" t="s">
        <v>1274</v>
      </c>
      <c r="D300" s="424" t="s">
        <v>1275</v>
      </c>
      <c r="E300" s="426" t="s">
        <v>1276</v>
      </c>
      <c r="F300" s="427">
        <v>483.25</v>
      </c>
    </row>
    <row r="301" spans="1:6" ht="12.75" customHeight="1" x14ac:dyDescent="0.25">
      <c r="A301" s="425"/>
      <c r="B301" s="425"/>
      <c r="C301" s="423" t="s">
        <v>1277</v>
      </c>
      <c r="D301" s="424" t="s">
        <v>1278</v>
      </c>
      <c r="E301" s="426" t="s">
        <v>1279</v>
      </c>
      <c r="F301" s="427">
        <v>533.76</v>
      </c>
    </row>
    <row r="302" spans="1:6" ht="12.75" customHeight="1" x14ac:dyDescent="0.25">
      <c r="A302" s="425"/>
      <c r="B302" s="425"/>
      <c r="C302" s="423" t="s">
        <v>1280</v>
      </c>
      <c r="D302" s="424" t="s">
        <v>1281</v>
      </c>
      <c r="E302" s="426" t="s">
        <v>1282</v>
      </c>
      <c r="F302" s="427">
        <v>1258.6300000000001</v>
      </c>
    </row>
    <row r="303" spans="1:6" ht="12.75" customHeight="1" x14ac:dyDescent="0.25">
      <c r="A303" s="428"/>
      <c r="B303" s="428"/>
      <c r="C303" s="423" t="s">
        <v>1283</v>
      </c>
      <c r="D303" s="424" t="s">
        <v>1284</v>
      </c>
      <c r="E303" s="426" t="s">
        <v>1285</v>
      </c>
      <c r="F303" s="427">
        <v>1983.51</v>
      </c>
    </row>
    <row r="304" spans="1:6" ht="12.75" customHeight="1" x14ac:dyDescent="0.25">
      <c r="A304" s="425"/>
      <c r="B304" s="425"/>
      <c r="C304" s="439" t="s">
        <v>1286</v>
      </c>
      <c r="D304" s="434" t="s">
        <v>1287</v>
      </c>
      <c r="E304" s="435" t="s">
        <v>1288</v>
      </c>
      <c r="F304" s="436">
        <v>2708.39</v>
      </c>
    </row>
    <row r="305" spans="1:6" ht="12.75" customHeight="1" x14ac:dyDescent="0.25">
      <c r="A305" s="428"/>
      <c r="B305" s="428"/>
      <c r="C305" s="423" t="s">
        <v>1289</v>
      </c>
      <c r="D305" s="424" t="s">
        <v>1290</v>
      </c>
      <c r="E305" s="426" t="s">
        <v>3401</v>
      </c>
      <c r="F305" s="427">
        <v>3433.26</v>
      </c>
    </row>
    <row r="306" spans="1:6" ht="38.25" customHeight="1" x14ac:dyDescent="0.25">
      <c r="A306" s="422" t="s">
        <v>1291</v>
      </c>
      <c r="B306" s="422" t="s">
        <v>1292</v>
      </c>
      <c r="C306" s="423"/>
      <c r="D306" s="424"/>
      <c r="E306" s="692" t="s">
        <v>1293</v>
      </c>
      <c r="F306" s="693"/>
    </row>
    <row r="307" spans="1:6" ht="14.5" x14ac:dyDescent="0.25">
      <c r="A307" s="425"/>
      <c r="B307" s="425"/>
      <c r="C307" s="423" t="s">
        <v>1294</v>
      </c>
      <c r="D307" s="424" t="s">
        <v>1295</v>
      </c>
      <c r="E307" s="426" t="s">
        <v>957</v>
      </c>
      <c r="F307" s="427">
        <v>460.34</v>
      </c>
    </row>
    <row r="308" spans="1:6" ht="14.5" x14ac:dyDescent="0.25">
      <c r="A308" s="425"/>
      <c r="B308" s="425"/>
      <c r="C308" s="423" t="s">
        <v>1296</v>
      </c>
      <c r="D308" s="424" t="s">
        <v>1297</v>
      </c>
      <c r="E308" s="426" t="s">
        <v>960</v>
      </c>
      <c r="F308" s="427">
        <v>805.6</v>
      </c>
    </row>
    <row r="309" spans="1:6" ht="12.75" customHeight="1" x14ac:dyDescent="0.25">
      <c r="A309" s="425"/>
      <c r="B309" s="425"/>
      <c r="C309" s="423" t="s">
        <v>1298</v>
      </c>
      <c r="D309" s="424" t="s">
        <v>1299</v>
      </c>
      <c r="E309" s="426" t="s">
        <v>963</v>
      </c>
      <c r="F309" s="427">
        <v>1150.8499999999999</v>
      </c>
    </row>
    <row r="310" spans="1:6" ht="12.75" customHeight="1" x14ac:dyDescent="0.25">
      <c r="A310" s="425"/>
      <c r="B310" s="425"/>
      <c r="C310" s="423" t="s">
        <v>1300</v>
      </c>
      <c r="D310" s="424" t="s">
        <v>1301</v>
      </c>
      <c r="E310" s="426" t="s">
        <v>966</v>
      </c>
      <c r="F310" s="427">
        <v>1496.11</v>
      </c>
    </row>
    <row r="311" spans="1:6" ht="12.75" customHeight="1" x14ac:dyDescent="0.25">
      <c r="A311" s="425"/>
      <c r="B311" s="425"/>
      <c r="C311" s="423" t="s">
        <v>1302</v>
      </c>
      <c r="D311" s="424" t="s">
        <v>1303</v>
      </c>
      <c r="E311" s="426" t="s">
        <v>969</v>
      </c>
      <c r="F311" s="427">
        <v>1841.37</v>
      </c>
    </row>
    <row r="312" spans="1:6" ht="12.75" customHeight="1" x14ac:dyDescent="0.25">
      <c r="A312" s="425"/>
      <c r="B312" s="425"/>
      <c r="C312" s="423" t="s">
        <v>1304</v>
      </c>
      <c r="D312" s="424" t="s">
        <v>1305</v>
      </c>
      <c r="E312" s="426" t="s">
        <v>972</v>
      </c>
      <c r="F312" s="427">
        <v>2179.25</v>
      </c>
    </row>
    <row r="313" spans="1:6" ht="12.75" customHeight="1" x14ac:dyDescent="0.25">
      <c r="A313" s="425"/>
      <c r="B313" s="425"/>
      <c r="C313" s="423" t="s">
        <v>1306</v>
      </c>
      <c r="D313" s="424" t="s">
        <v>1307</v>
      </c>
      <c r="E313" s="426" t="s">
        <v>975</v>
      </c>
      <c r="F313" s="427">
        <v>2531.88</v>
      </c>
    </row>
    <row r="314" spans="1:6" ht="12.75" customHeight="1" x14ac:dyDescent="0.25">
      <c r="A314" s="425"/>
      <c r="B314" s="425"/>
      <c r="C314" s="423" t="s">
        <v>1308</v>
      </c>
      <c r="D314" s="424" t="s">
        <v>1309</v>
      </c>
      <c r="E314" s="426" t="s">
        <v>978</v>
      </c>
      <c r="F314" s="427">
        <v>2864.9</v>
      </c>
    </row>
    <row r="315" spans="1:6" ht="12.75" customHeight="1" x14ac:dyDescent="0.25">
      <c r="A315" s="425"/>
      <c r="B315" s="425"/>
      <c r="C315" s="423" t="s">
        <v>1310</v>
      </c>
      <c r="D315" s="424" t="s">
        <v>1311</v>
      </c>
      <c r="E315" s="426" t="s">
        <v>981</v>
      </c>
      <c r="F315" s="427">
        <v>3198.08</v>
      </c>
    </row>
    <row r="316" spans="1:6" ht="12.75" customHeight="1" x14ac:dyDescent="0.25">
      <c r="A316" s="425"/>
      <c r="B316" s="425"/>
      <c r="C316" s="423" t="s">
        <v>1312</v>
      </c>
      <c r="D316" s="424" t="s">
        <v>1313</v>
      </c>
      <c r="E316" s="426" t="s">
        <v>984</v>
      </c>
      <c r="F316" s="427">
        <v>3567.65</v>
      </c>
    </row>
    <row r="317" spans="1:6" ht="12.75" customHeight="1" x14ac:dyDescent="0.25">
      <c r="A317" s="425"/>
      <c r="B317" s="425"/>
      <c r="C317" s="423" t="s">
        <v>1314</v>
      </c>
      <c r="D317" s="424" t="s">
        <v>1315</v>
      </c>
      <c r="E317" s="426" t="s">
        <v>987</v>
      </c>
      <c r="F317" s="427">
        <v>3912.9</v>
      </c>
    </row>
    <row r="318" spans="1:6" ht="12.75" customHeight="1" x14ac:dyDescent="0.25">
      <c r="A318" s="425"/>
      <c r="B318" s="425"/>
      <c r="C318" s="423" t="s">
        <v>1316</v>
      </c>
      <c r="D318" s="424" t="s">
        <v>1317</v>
      </c>
      <c r="E318" s="426" t="s">
        <v>990</v>
      </c>
      <c r="F318" s="427">
        <v>4373.24</v>
      </c>
    </row>
    <row r="319" spans="1:6" ht="12.75" customHeight="1" x14ac:dyDescent="0.25">
      <c r="A319" s="425"/>
      <c r="B319" s="425"/>
      <c r="C319" s="423" t="s">
        <v>1318</v>
      </c>
      <c r="D319" s="424" t="s">
        <v>1319</v>
      </c>
      <c r="E319" s="426" t="s">
        <v>993</v>
      </c>
      <c r="F319" s="427">
        <v>5063.75</v>
      </c>
    </row>
    <row r="320" spans="1:6" ht="12.75" customHeight="1" x14ac:dyDescent="0.25">
      <c r="A320" s="425"/>
      <c r="B320" s="425"/>
      <c r="C320" s="423" t="s">
        <v>1320</v>
      </c>
      <c r="D320" s="424" t="s">
        <v>1321</v>
      </c>
      <c r="E320" s="426" t="s">
        <v>996</v>
      </c>
      <c r="F320" s="427">
        <v>5754.27</v>
      </c>
    </row>
    <row r="321" spans="1:6" ht="12.75" customHeight="1" x14ac:dyDescent="0.25">
      <c r="A321" s="425"/>
      <c r="B321" s="425"/>
      <c r="C321" s="423" t="s">
        <v>1322</v>
      </c>
      <c r="D321" s="424" t="s">
        <v>1323</v>
      </c>
      <c r="E321" s="426" t="s">
        <v>999</v>
      </c>
      <c r="F321" s="427">
        <v>6444.78</v>
      </c>
    </row>
    <row r="322" spans="1:6" ht="12.75" customHeight="1" x14ac:dyDescent="0.25">
      <c r="A322" s="425"/>
      <c r="B322" s="425"/>
      <c r="C322" s="423" t="s">
        <v>1324</v>
      </c>
      <c r="D322" s="424" t="s">
        <v>1325</v>
      </c>
      <c r="E322" s="426" t="s">
        <v>1002</v>
      </c>
      <c r="F322" s="427">
        <v>7135.29</v>
      </c>
    </row>
    <row r="323" spans="1:6" ht="12.75" customHeight="1" x14ac:dyDescent="0.25">
      <c r="A323" s="425"/>
      <c r="B323" s="425"/>
      <c r="C323" s="423" t="s">
        <v>1326</v>
      </c>
      <c r="D323" s="424" t="s">
        <v>1327</v>
      </c>
      <c r="E323" s="426" t="s">
        <v>1005</v>
      </c>
      <c r="F323" s="427">
        <v>7825.8</v>
      </c>
    </row>
    <row r="324" spans="1:6" ht="12.75" customHeight="1" x14ac:dyDescent="0.25">
      <c r="A324" s="425"/>
      <c r="B324" s="425"/>
      <c r="C324" s="423" t="s">
        <v>1328</v>
      </c>
      <c r="D324" s="424" t="s">
        <v>1329</v>
      </c>
      <c r="E324" s="426" t="s">
        <v>3404</v>
      </c>
      <c r="F324" s="427">
        <v>8516.31</v>
      </c>
    </row>
    <row r="325" spans="1:6" ht="25.5" customHeight="1" x14ac:dyDescent="0.25">
      <c r="A325" s="422" t="s">
        <v>1330</v>
      </c>
      <c r="B325" s="430" t="s">
        <v>1331</v>
      </c>
      <c r="C325" s="431"/>
      <c r="D325" s="424"/>
      <c r="E325" s="692" t="s">
        <v>1332</v>
      </c>
      <c r="F325" s="693"/>
    </row>
    <row r="326" spans="1:6" ht="12.75" customHeight="1" x14ac:dyDescent="0.25">
      <c r="A326" s="425"/>
      <c r="B326" s="432"/>
      <c r="C326" s="431" t="s">
        <v>1333</v>
      </c>
      <c r="D326" s="424" t="s">
        <v>1334</v>
      </c>
      <c r="E326" s="426" t="s">
        <v>1335</v>
      </c>
      <c r="F326" s="427">
        <v>694.05</v>
      </c>
    </row>
    <row r="327" spans="1:6" ht="12.75" customHeight="1" x14ac:dyDescent="0.25">
      <c r="A327" s="425"/>
      <c r="B327" s="432"/>
      <c r="C327" s="431" t="s">
        <v>1336</v>
      </c>
      <c r="D327" s="424" t="s">
        <v>1337</v>
      </c>
      <c r="E327" s="426" t="s">
        <v>835</v>
      </c>
      <c r="F327" s="427">
        <v>1072.6199999999999</v>
      </c>
    </row>
    <row r="328" spans="1:6" ht="12.75" customHeight="1" x14ac:dyDescent="0.25">
      <c r="A328" s="425"/>
      <c r="B328" s="432"/>
      <c r="C328" s="431" t="s">
        <v>1338</v>
      </c>
      <c r="D328" s="424" t="s">
        <v>1339</v>
      </c>
      <c r="E328" s="426" t="s">
        <v>838</v>
      </c>
      <c r="F328" s="427">
        <v>1451.19</v>
      </c>
    </row>
    <row r="329" spans="1:6" ht="12.75" customHeight="1" x14ac:dyDescent="0.25">
      <c r="A329" s="425"/>
      <c r="B329" s="432"/>
      <c r="C329" s="433" t="s">
        <v>1340</v>
      </c>
      <c r="D329" s="434" t="s">
        <v>1341</v>
      </c>
      <c r="E329" s="435" t="s">
        <v>841</v>
      </c>
      <c r="F329" s="436">
        <v>1829.76</v>
      </c>
    </row>
    <row r="330" spans="1:6" ht="12.75" customHeight="1" x14ac:dyDescent="0.25">
      <c r="A330" s="425"/>
      <c r="B330" s="432"/>
      <c r="C330" s="431" t="s">
        <v>1342</v>
      </c>
      <c r="D330" s="424" t="s">
        <v>1343</v>
      </c>
      <c r="E330" s="426" t="s">
        <v>844</v>
      </c>
      <c r="F330" s="427">
        <v>2208.33</v>
      </c>
    </row>
    <row r="331" spans="1:6" ht="12.75" customHeight="1" x14ac:dyDescent="0.25">
      <c r="A331" s="425"/>
      <c r="B331" s="432"/>
      <c r="C331" s="433" t="s">
        <v>1344</v>
      </c>
      <c r="D331" s="434" t="s">
        <v>1345</v>
      </c>
      <c r="E331" s="435" t="s">
        <v>847</v>
      </c>
      <c r="F331" s="436">
        <v>2586.9</v>
      </c>
    </row>
    <row r="332" spans="1:6" ht="12.75" customHeight="1" x14ac:dyDescent="0.25">
      <c r="A332" s="425"/>
      <c r="B332" s="432"/>
      <c r="C332" s="431" t="s">
        <v>1346</v>
      </c>
      <c r="D332" s="424" t="s">
        <v>1347</v>
      </c>
      <c r="E332" s="426" t="s">
        <v>850</v>
      </c>
      <c r="F332" s="427">
        <v>2965.47</v>
      </c>
    </row>
    <row r="333" spans="1:6" ht="12.75" customHeight="1" x14ac:dyDescent="0.25">
      <c r="A333" s="425"/>
      <c r="B333" s="432"/>
      <c r="C333" s="431" t="s">
        <v>1348</v>
      </c>
      <c r="D333" s="424" t="s">
        <v>1349</v>
      </c>
      <c r="E333" s="426" t="s">
        <v>1350</v>
      </c>
      <c r="F333" s="427">
        <v>3344.04</v>
      </c>
    </row>
    <row r="334" spans="1:6" ht="12.75" customHeight="1" x14ac:dyDescent="0.25">
      <c r="A334" s="425"/>
      <c r="B334" s="432"/>
      <c r="C334" s="431" t="s">
        <v>1351</v>
      </c>
      <c r="D334" s="424" t="s">
        <v>1352</v>
      </c>
      <c r="E334" s="426" t="s">
        <v>1353</v>
      </c>
      <c r="F334" s="427">
        <v>3848.8</v>
      </c>
    </row>
    <row r="335" spans="1:6" ht="12.75" customHeight="1" x14ac:dyDescent="0.25">
      <c r="A335" s="425"/>
      <c r="B335" s="432"/>
      <c r="C335" s="431" t="s">
        <v>1354</v>
      </c>
      <c r="D335" s="424" t="s">
        <v>1355</v>
      </c>
      <c r="E335" s="426" t="s">
        <v>1356</v>
      </c>
      <c r="F335" s="427">
        <v>4605.9399999999996</v>
      </c>
    </row>
    <row r="336" spans="1:6" ht="12.75" customHeight="1" x14ac:dyDescent="0.25">
      <c r="A336" s="425"/>
      <c r="B336" s="432"/>
      <c r="C336" s="431" t="s">
        <v>1357</v>
      </c>
      <c r="D336" s="424" t="s">
        <v>1358</v>
      </c>
      <c r="E336" s="426" t="s">
        <v>1359</v>
      </c>
      <c r="F336" s="427">
        <v>5363.08</v>
      </c>
    </row>
    <row r="337" spans="1:6" ht="12.75" customHeight="1" x14ac:dyDescent="0.25">
      <c r="A337" s="425"/>
      <c r="B337" s="432"/>
      <c r="C337" s="431" t="s">
        <v>1360</v>
      </c>
      <c r="D337" s="424" t="s">
        <v>1361</v>
      </c>
      <c r="E337" s="426" t="s">
        <v>1362</v>
      </c>
      <c r="F337" s="427">
        <v>6120.22</v>
      </c>
    </row>
    <row r="338" spans="1:6" ht="12.75" customHeight="1" x14ac:dyDescent="0.25">
      <c r="A338" s="425"/>
      <c r="B338" s="432"/>
      <c r="C338" s="431" t="s">
        <v>1363</v>
      </c>
      <c r="D338" s="424" t="s">
        <v>1364</v>
      </c>
      <c r="E338" s="426" t="s">
        <v>1365</v>
      </c>
      <c r="F338" s="427">
        <v>6877.36</v>
      </c>
    </row>
    <row r="339" spans="1:6" ht="12.75" customHeight="1" x14ac:dyDescent="0.25">
      <c r="A339" s="425"/>
      <c r="B339" s="432"/>
      <c r="C339" s="431" t="s">
        <v>1366</v>
      </c>
      <c r="D339" s="424" t="s">
        <v>1367</v>
      </c>
      <c r="E339" s="426" t="s">
        <v>1368</v>
      </c>
      <c r="F339" s="427">
        <v>7886.88</v>
      </c>
    </row>
    <row r="340" spans="1:6" ht="12.75" customHeight="1" x14ac:dyDescent="0.25">
      <c r="A340" s="425"/>
      <c r="B340" s="432"/>
      <c r="C340" s="431" t="s">
        <v>1369</v>
      </c>
      <c r="D340" s="424" t="s">
        <v>1370</v>
      </c>
      <c r="E340" s="426" t="s">
        <v>1371</v>
      </c>
      <c r="F340" s="427">
        <v>9401.16</v>
      </c>
    </row>
    <row r="341" spans="1:6" ht="12.75" customHeight="1" x14ac:dyDescent="0.25">
      <c r="A341" s="425"/>
      <c r="B341" s="432"/>
      <c r="C341" s="431" t="s">
        <v>1372</v>
      </c>
      <c r="D341" s="424"/>
      <c r="E341" s="426" t="s">
        <v>3405</v>
      </c>
      <c r="F341" s="427"/>
    </row>
    <row r="342" spans="1:6" ht="12.75" customHeight="1" x14ac:dyDescent="0.25">
      <c r="A342" s="425"/>
      <c r="B342" s="432"/>
      <c r="C342" s="431" t="s">
        <v>1373</v>
      </c>
      <c r="D342" s="424" t="s">
        <v>1374</v>
      </c>
      <c r="E342" s="426" t="s">
        <v>1375</v>
      </c>
      <c r="F342" s="427">
        <v>11167.82</v>
      </c>
    </row>
    <row r="343" spans="1:6" ht="12.75" customHeight="1" x14ac:dyDescent="0.25">
      <c r="A343" s="425"/>
      <c r="B343" s="432"/>
      <c r="C343" s="431" t="s">
        <v>1376</v>
      </c>
      <c r="D343" s="424" t="s">
        <v>1377</v>
      </c>
      <c r="E343" s="426" t="s">
        <v>884</v>
      </c>
      <c r="F343" s="427">
        <v>13439.24</v>
      </c>
    </row>
    <row r="344" spans="1:6" ht="12.75" customHeight="1" x14ac:dyDescent="0.25">
      <c r="A344" s="425"/>
      <c r="B344" s="432"/>
      <c r="C344" s="431" t="s">
        <v>1378</v>
      </c>
      <c r="D344" s="424" t="s">
        <v>1379</v>
      </c>
      <c r="E344" s="426" t="s">
        <v>887</v>
      </c>
      <c r="F344" s="427">
        <v>15710.66</v>
      </c>
    </row>
    <row r="345" spans="1:6" ht="12.75" customHeight="1" x14ac:dyDescent="0.25">
      <c r="A345" s="428"/>
      <c r="B345" s="437"/>
      <c r="C345" s="431" t="s">
        <v>1380</v>
      </c>
      <c r="D345" s="424" t="s">
        <v>1381</v>
      </c>
      <c r="E345" s="426" t="s">
        <v>3374</v>
      </c>
      <c r="F345" s="427">
        <v>17982.080000000002</v>
      </c>
    </row>
    <row r="346" spans="1:6" ht="25.5" customHeight="1" x14ac:dyDescent="0.25">
      <c r="A346" s="438" t="s">
        <v>1382</v>
      </c>
      <c r="B346" s="438" t="s">
        <v>1383</v>
      </c>
      <c r="C346" s="423"/>
      <c r="D346" s="424"/>
      <c r="E346" s="692" t="s">
        <v>1384</v>
      </c>
      <c r="F346" s="693"/>
    </row>
    <row r="347" spans="1:6" ht="14.5" x14ac:dyDescent="0.25">
      <c r="A347" s="425"/>
      <c r="B347" s="425"/>
      <c r="C347" s="423" t="s">
        <v>1385</v>
      </c>
      <c r="D347" s="424" t="s">
        <v>1386</v>
      </c>
      <c r="E347" s="426" t="s">
        <v>1387</v>
      </c>
      <c r="F347" s="427">
        <v>1334.49</v>
      </c>
    </row>
    <row r="348" spans="1:6" ht="12.75" customHeight="1" x14ac:dyDescent="0.25">
      <c r="A348" s="425"/>
      <c r="B348" s="425"/>
      <c r="C348" s="423" t="s">
        <v>1388</v>
      </c>
      <c r="D348" s="424" t="s">
        <v>1389</v>
      </c>
      <c r="E348" s="426" t="s">
        <v>1390</v>
      </c>
      <c r="F348" s="427">
        <v>2001.73</v>
      </c>
    </row>
    <row r="349" spans="1:6" ht="12.75" customHeight="1" x14ac:dyDescent="0.25">
      <c r="A349" s="425"/>
      <c r="B349" s="425"/>
      <c r="C349" s="423" t="s">
        <v>1391</v>
      </c>
      <c r="D349" s="424" t="s">
        <v>1392</v>
      </c>
      <c r="E349" s="426" t="s">
        <v>1393</v>
      </c>
      <c r="F349" s="427">
        <v>4003.46</v>
      </c>
    </row>
    <row r="350" spans="1:6" ht="12.75" customHeight="1" x14ac:dyDescent="0.25">
      <c r="A350" s="425"/>
      <c r="B350" s="425"/>
      <c r="C350" s="423" t="s">
        <v>1394</v>
      </c>
      <c r="D350" s="424" t="s">
        <v>1395</v>
      </c>
      <c r="E350" s="426" t="s">
        <v>1196</v>
      </c>
      <c r="F350" s="427">
        <v>6005.19</v>
      </c>
    </row>
    <row r="351" spans="1:6" ht="12.75" customHeight="1" x14ac:dyDescent="0.25">
      <c r="A351" s="428"/>
      <c r="B351" s="428"/>
      <c r="C351" s="423" t="s">
        <v>1396</v>
      </c>
      <c r="D351" s="424" t="s">
        <v>1397</v>
      </c>
      <c r="E351" s="426" t="s">
        <v>3408</v>
      </c>
      <c r="F351" s="427">
        <v>8006.92</v>
      </c>
    </row>
    <row r="352" spans="1:6" ht="25.5" customHeight="1" x14ac:dyDescent="0.25">
      <c r="A352" s="422" t="s">
        <v>1401</v>
      </c>
      <c r="B352" s="422" t="s">
        <v>1402</v>
      </c>
      <c r="C352" s="423"/>
      <c r="D352" s="424"/>
      <c r="E352" s="692" t="s">
        <v>1403</v>
      </c>
      <c r="F352" s="693"/>
    </row>
    <row r="353" spans="1:6" ht="14.5" x14ac:dyDescent="0.25">
      <c r="A353" s="425"/>
      <c r="B353" s="425"/>
      <c r="C353" s="423" t="s">
        <v>1404</v>
      </c>
      <c r="D353" s="424" t="s">
        <v>1405</v>
      </c>
      <c r="E353" s="426" t="s">
        <v>1406</v>
      </c>
      <c r="F353" s="427">
        <v>36.53</v>
      </c>
    </row>
    <row r="354" spans="1:6" ht="14.5" x14ac:dyDescent="0.25">
      <c r="A354" s="425"/>
      <c r="B354" s="425"/>
      <c r="C354" s="423" t="s">
        <v>1407</v>
      </c>
      <c r="D354" s="424" t="s">
        <v>1408</v>
      </c>
      <c r="E354" s="426" t="s">
        <v>1409</v>
      </c>
      <c r="F354" s="427">
        <v>58.44</v>
      </c>
    </row>
    <row r="355" spans="1:6" ht="14.5" x14ac:dyDescent="0.25">
      <c r="A355" s="425"/>
      <c r="B355" s="425"/>
      <c r="C355" s="423" t="s">
        <v>1410</v>
      </c>
      <c r="D355" s="424" t="s">
        <v>1411</v>
      </c>
      <c r="E355" s="426" t="s">
        <v>1412</v>
      </c>
      <c r="F355" s="427">
        <v>85.23</v>
      </c>
    </row>
    <row r="356" spans="1:6" ht="14.5" x14ac:dyDescent="0.25">
      <c r="A356" s="425"/>
      <c r="B356" s="425"/>
      <c r="C356" s="423" t="s">
        <v>1413</v>
      </c>
      <c r="D356" s="424" t="s">
        <v>1414</v>
      </c>
      <c r="E356" s="426" t="s">
        <v>1415</v>
      </c>
      <c r="F356" s="427">
        <v>121.75</v>
      </c>
    </row>
    <row r="357" spans="1:6" ht="12.75" customHeight="1" x14ac:dyDescent="0.25">
      <c r="A357" s="425"/>
      <c r="B357" s="425"/>
      <c r="C357" s="423" t="s">
        <v>1416</v>
      </c>
      <c r="D357" s="424" t="s">
        <v>1417</v>
      </c>
      <c r="E357" s="426" t="s">
        <v>1418</v>
      </c>
      <c r="F357" s="427">
        <v>158.28</v>
      </c>
    </row>
    <row r="358" spans="1:6" ht="12.75" customHeight="1" x14ac:dyDescent="0.25">
      <c r="A358" s="425"/>
      <c r="B358" s="425"/>
      <c r="C358" s="423" t="s">
        <v>1419</v>
      </c>
      <c r="D358" s="424" t="s">
        <v>1420</v>
      </c>
      <c r="E358" s="426" t="s">
        <v>1421</v>
      </c>
      <c r="F358" s="427">
        <v>194.8</v>
      </c>
    </row>
    <row r="359" spans="1:6" ht="12.75" customHeight="1" x14ac:dyDescent="0.25">
      <c r="A359" s="425"/>
      <c r="B359" s="425"/>
      <c r="C359" s="423" t="s">
        <v>1422</v>
      </c>
      <c r="D359" s="424" t="s">
        <v>1423</v>
      </c>
      <c r="E359" s="426" t="s">
        <v>1424</v>
      </c>
      <c r="F359" s="427">
        <v>230.28</v>
      </c>
    </row>
    <row r="360" spans="1:6" ht="12.75" customHeight="1" x14ac:dyDescent="0.25">
      <c r="A360" s="425"/>
      <c r="B360" s="425"/>
      <c r="C360" s="423" t="s">
        <v>1425</v>
      </c>
      <c r="D360" s="424" t="s">
        <v>1426</v>
      </c>
      <c r="E360" s="426" t="s">
        <v>1427</v>
      </c>
      <c r="F360" s="427">
        <v>267.85000000000002</v>
      </c>
    </row>
    <row r="361" spans="1:6" ht="12.75" customHeight="1" x14ac:dyDescent="0.25">
      <c r="A361" s="425"/>
      <c r="B361" s="425"/>
      <c r="C361" s="423" t="s">
        <v>1428</v>
      </c>
      <c r="D361" s="424" t="s">
        <v>1429</v>
      </c>
      <c r="E361" s="426" t="s">
        <v>1430</v>
      </c>
      <c r="F361" s="427">
        <v>304.38</v>
      </c>
    </row>
    <row r="362" spans="1:6" ht="12.75" customHeight="1" x14ac:dyDescent="0.25">
      <c r="A362" s="428"/>
      <c r="B362" s="428"/>
      <c r="C362" s="423" t="s">
        <v>1431</v>
      </c>
      <c r="D362" s="424" t="s">
        <v>1432</v>
      </c>
      <c r="E362" s="426" t="s">
        <v>1433</v>
      </c>
      <c r="F362" s="427">
        <v>340.9</v>
      </c>
    </row>
    <row r="363" spans="1:6" ht="12.75" customHeight="1" x14ac:dyDescent="0.25">
      <c r="A363" s="425"/>
      <c r="B363" s="425"/>
      <c r="C363" s="439" t="s">
        <v>1434</v>
      </c>
      <c r="D363" s="434" t="s">
        <v>1435</v>
      </c>
      <c r="E363" s="435" t="s">
        <v>1436</v>
      </c>
      <c r="F363" s="436">
        <v>377.43</v>
      </c>
    </row>
    <row r="364" spans="1:6" ht="12.75" customHeight="1" x14ac:dyDescent="0.25">
      <c r="A364" s="425"/>
      <c r="B364" s="425"/>
      <c r="C364" s="423" t="s">
        <v>1437</v>
      </c>
      <c r="D364" s="424" t="s">
        <v>1438</v>
      </c>
      <c r="E364" s="426" t="s">
        <v>1439</v>
      </c>
      <c r="F364" s="427">
        <v>413.95</v>
      </c>
    </row>
    <row r="365" spans="1:6" ht="12.75" customHeight="1" x14ac:dyDescent="0.25">
      <c r="A365" s="425"/>
      <c r="B365" s="425"/>
      <c r="C365" s="423" t="s">
        <v>1440</v>
      </c>
      <c r="D365" s="424" t="s">
        <v>1441</v>
      </c>
      <c r="E365" s="426" t="s">
        <v>1442</v>
      </c>
      <c r="F365" s="427">
        <v>462.65</v>
      </c>
    </row>
    <row r="366" spans="1:6" ht="12.75" customHeight="1" x14ac:dyDescent="0.25">
      <c r="A366" s="425"/>
      <c r="B366" s="425"/>
      <c r="C366" s="423" t="s">
        <v>1443</v>
      </c>
      <c r="D366" s="424" t="s">
        <v>1444</v>
      </c>
      <c r="E366" s="426" t="s">
        <v>1445</v>
      </c>
      <c r="F366" s="427">
        <v>535.70000000000005</v>
      </c>
    </row>
    <row r="367" spans="1:6" ht="12.75" customHeight="1" x14ac:dyDescent="0.25">
      <c r="A367" s="425"/>
      <c r="B367" s="425"/>
      <c r="C367" s="423" t="s">
        <v>1446</v>
      </c>
      <c r="D367" s="424" t="s">
        <v>1447</v>
      </c>
      <c r="E367" s="426" t="s">
        <v>1448</v>
      </c>
      <c r="F367" s="427">
        <v>608.75</v>
      </c>
    </row>
    <row r="368" spans="1:6" ht="12.75" customHeight="1" x14ac:dyDescent="0.25">
      <c r="A368" s="425"/>
      <c r="B368" s="425"/>
      <c r="C368" s="423" t="s">
        <v>1449</v>
      </c>
      <c r="D368" s="424" t="s">
        <v>1450</v>
      </c>
      <c r="E368" s="426" t="s">
        <v>1451</v>
      </c>
      <c r="F368" s="427">
        <v>681.8</v>
      </c>
    </row>
    <row r="369" spans="1:6" ht="12.75" customHeight="1" x14ac:dyDescent="0.25">
      <c r="A369" s="425"/>
      <c r="B369" s="425"/>
      <c r="C369" s="423" t="s">
        <v>1452</v>
      </c>
      <c r="D369" s="424" t="s">
        <v>1453</v>
      </c>
      <c r="E369" s="426" t="s">
        <v>1454</v>
      </c>
      <c r="F369" s="427">
        <v>754.85</v>
      </c>
    </row>
    <row r="370" spans="1:6" ht="12.75" customHeight="1" x14ac:dyDescent="0.25">
      <c r="A370" s="425"/>
      <c r="B370" s="425"/>
      <c r="C370" s="423" t="s">
        <v>1455</v>
      </c>
      <c r="D370" s="424" t="s">
        <v>1456</v>
      </c>
      <c r="E370" s="426" t="s">
        <v>1457</v>
      </c>
      <c r="F370" s="427">
        <v>827.9</v>
      </c>
    </row>
    <row r="371" spans="1:6" ht="12.75" customHeight="1" x14ac:dyDescent="0.25">
      <c r="A371" s="425"/>
      <c r="B371" s="425"/>
      <c r="C371" s="423" t="s">
        <v>1458</v>
      </c>
      <c r="D371" s="424" t="s">
        <v>1459</v>
      </c>
      <c r="E371" s="426" t="s">
        <v>1460</v>
      </c>
      <c r="F371" s="427">
        <v>925.3</v>
      </c>
    </row>
    <row r="372" spans="1:6" ht="12.75" customHeight="1" x14ac:dyDescent="0.25">
      <c r="A372" s="425"/>
      <c r="B372" s="425"/>
      <c r="C372" s="423" t="s">
        <v>1461</v>
      </c>
      <c r="D372" s="424" t="s">
        <v>1462</v>
      </c>
      <c r="E372" s="426" t="s">
        <v>3415</v>
      </c>
      <c r="F372" s="427">
        <v>1071.4000000000001</v>
      </c>
    </row>
    <row r="373" spans="1:6" ht="25.5" customHeight="1" x14ac:dyDescent="0.25">
      <c r="A373" s="485" t="s">
        <v>1463</v>
      </c>
      <c r="B373" s="422" t="s">
        <v>1464</v>
      </c>
      <c r="C373" s="431"/>
      <c r="D373" s="424"/>
      <c r="E373" s="692" t="s">
        <v>1465</v>
      </c>
      <c r="F373" s="693"/>
    </row>
    <row r="374" spans="1:6" ht="14.5" x14ac:dyDescent="0.25">
      <c r="A374" s="486"/>
      <c r="B374" s="425"/>
      <c r="C374" s="431" t="s">
        <v>1466</v>
      </c>
      <c r="D374" s="424" t="s">
        <v>1467</v>
      </c>
      <c r="E374" s="426" t="s">
        <v>1387</v>
      </c>
      <c r="F374" s="427">
        <v>201.07</v>
      </c>
    </row>
    <row r="375" spans="1:6" ht="14.5" x14ac:dyDescent="0.25">
      <c r="A375" s="486"/>
      <c r="B375" s="425"/>
      <c r="C375" s="431" t="s">
        <v>1468</v>
      </c>
      <c r="D375" s="424" t="s">
        <v>1469</v>
      </c>
      <c r="E375" s="426" t="s">
        <v>1398</v>
      </c>
      <c r="F375" s="427">
        <v>351.88</v>
      </c>
    </row>
    <row r="376" spans="1:6" ht="14.5" x14ac:dyDescent="0.25">
      <c r="A376" s="486"/>
      <c r="B376" s="425"/>
      <c r="C376" s="431" t="s">
        <v>1470</v>
      </c>
      <c r="D376" s="424" t="s">
        <v>1471</v>
      </c>
      <c r="E376" s="426" t="s">
        <v>1472</v>
      </c>
      <c r="F376" s="427">
        <v>502.68</v>
      </c>
    </row>
    <row r="377" spans="1:6" ht="14.5" x14ac:dyDescent="0.25">
      <c r="A377" s="486"/>
      <c r="B377" s="425"/>
      <c r="C377" s="431" t="s">
        <v>1473</v>
      </c>
      <c r="D377" s="424" t="s">
        <v>1474</v>
      </c>
      <c r="E377" s="426" t="s">
        <v>1193</v>
      </c>
      <c r="F377" s="427">
        <v>703.76</v>
      </c>
    </row>
    <row r="378" spans="1:6" ht="14.5" x14ac:dyDescent="0.25">
      <c r="A378" s="486"/>
      <c r="B378" s="425"/>
      <c r="C378" s="431" t="s">
        <v>1475</v>
      </c>
      <c r="D378" s="424" t="s">
        <v>1476</v>
      </c>
      <c r="E378" s="426" t="s">
        <v>1477</v>
      </c>
      <c r="F378" s="427">
        <v>1005.37</v>
      </c>
    </row>
    <row r="379" spans="1:6" ht="14.5" x14ac:dyDescent="0.25">
      <c r="A379" s="486"/>
      <c r="B379" s="425"/>
      <c r="C379" s="431" t="s">
        <v>1478</v>
      </c>
      <c r="D379" s="424" t="s">
        <v>1479</v>
      </c>
      <c r="E379" s="426" t="s">
        <v>1480</v>
      </c>
      <c r="F379" s="427">
        <v>1306.98</v>
      </c>
    </row>
    <row r="380" spans="1:6" ht="14.5" x14ac:dyDescent="0.25">
      <c r="A380" s="486"/>
      <c r="B380" s="425"/>
      <c r="C380" s="431" t="s">
        <v>1481</v>
      </c>
      <c r="D380" s="424" t="s">
        <v>1482</v>
      </c>
      <c r="E380" s="426" t="s">
        <v>1483</v>
      </c>
      <c r="F380" s="427">
        <v>1608.59</v>
      </c>
    </row>
    <row r="381" spans="1:6" ht="14.5" x14ac:dyDescent="0.25">
      <c r="A381" s="486"/>
      <c r="B381" s="425"/>
      <c r="C381" s="431" t="s">
        <v>1484</v>
      </c>
      <c r="D381" s="424" t="s">
        <v>1485</v>
      </c>
      <c r="E381" s="426" t="s">
        <v>1486</v>
      </c>
      <c r="F381" s="427">
        <v>1910.2</v>
      </c>
    </row>
    <row r="382" spans="1:6" ht="14.5" x14ac:dyDescent="0.25">
      <c r="A382" s="486"/>
      <c r="B382" s="425"/>
      <c r="C382" s="431" t="s">
        <v>1487</v>
      </c>
      <c r="D382" s="424" t="s">
        <v>1488</v>
      </c>
      <c r="E382" s="426" t="s">
        <v>1489</v>
      </c>
      <c r="F382" s="427">
        <v>2211.81</v>
      </c>
    </row>
    <row r="383" spans="1:6" ht="14.5" x14ac:dyDescent="0.25">
      <c r="A383" s="486"/>
      <c r="B383" s="425"/>
      <c r="C383" s="431" t="s">
        <v>1490</v>
      </c>
      <c r="D383" s="424" t="s">
        <v>1491</v>
      </c>
      <c r="E383" s="426" t="s">
        <v>1492</v>
      </c>
      <c r="F383" s="427">
        <v>2513.42</v>
      </c>
    </row>
    <row r="384" spans="1:6" ht="14.5" x14ac:dyDescent="0.25">
      <c r="A384" s="486"/>
      <c r="B384" s="425"/>
      <c r="C384" s="431" t="s">
        <v>1493</v>
      </c>
      <c r="D384" s="424" t="s">
        <v>1494</v>
      </c>
      <c r="E384" s="426" t="s">
        <v>1495</v>
      </c>
      <c r="F384" s="427">
        <v>2815.03</v>
      </c>
    </row>
    <row r="385" spans="1:6" ht="14.5" x14ac:dyDescent="0.25">
      <c r="A385" s="486"/>
      <c r="B385" s="425"/>
      <c r="C385" s="431" t="s">
        <v>1496</v>
      </c>
      <c r="D385" s="424" t="s">
        <v>1497</v>
      </c>
      <c r="E385" s="426" t="s">
        <v>1498</v>
      </c>
      <c r="F385" s="427">
        <v>3217.17</v>
      </c>
    </row>
    <row r="386" spans="1:6" ht="14.5" x14ac:dyDescent="0.25">
      <c r="A386" s="486"/>
      <c r="B386" s="425"/>
      <c r="C386" s="431" t="s">
        <v>1499</v>
      </c>
      <c r="D386" s="424" t="s">
        <v>1500</v>
      </c>
      <c r="E386" s="426" t="s">
        <v>1501</v>
      </c>
      <c r="F386" s="427">
        <v>3820.39</v>
      </c>
    </row>
    <row r="387" spans="1:6" ht="14.5" x14ac:dyDescent="0.25">
      <c r="A387" s="486"/>
      <c r="B387" s="425"/>
      <c r="C387" s="431" t="s">
        <v>1502</v>
      </c>
      <c r="D387" s="424" t="s">
        <v>1503</v>
      </c>
      <c r="E387" s="426" t="s">
        <v>1504</v>
      </c>
      <c r="F387" s="427">
        <v>4423.6099999999997</v>
      </c>
    </row>
    <row r="388" spans="1:6" ht="14.5" x14ac:dyDescent="0.25">
      <c r="A388" s="486"/>
      <c r="B388" s="425"/>
      <c r="C388" s="433" t="s">
        <v>1505</v>
      </c>
      <c r="D388" s="434" t="s">
        <v>1506</v>
      </c>
      <c r="E388" s="435" t="s">
        <v>1507</v>
      </c>
      <c r="F388" s="436">
        <v>5026.83</v>
      </c>
    </row>
    <row r="389" spans="1:6" ht="14.5" x14ac:dyDescent="0.25">
      <c r="A389" s="486"/>
      <c r="B389" s="425"/>
      <c r="C389" s="431" t="s">
        <v>1508</v>
      </c>
      <c r="D389" s="424" t="s">
        <v>1509</v>
      </c>
      <c r="E389" s="426" t="s">
        <v>1510</v>
      </c>
      <c r="F389" s="427">
        <v>5630.05</v>
      </c>
    </row>
    <row r="390" spans="1:6" ht="14.5" x14ac:dyDescent="0.25">
      <c r="A390" s="487"/>
      <c r="B390" s="428"/>
      <c r="C390" s="431" t="s">
        <v>1511</v>
      </c>
      <c r="D390" s="424" t="s">
        <v>1512</v>
      </c>
      <c r="E390" s="426" t="s">
        <v>4060</v>
      </c>
      <c r="F390" s="427">
        <v>6233.27</v>
      </c>
    </row>
    <row r="391" spans="1:6" ht="25.5" customHeight="1" x14ac:dyDescent="0.25">
      <c r="A391" s="422" t="s">
        <v>1513</v>
      </c>
      <c r="B391" s="422" t="s">
        <v>1514</v>
      </c>
      <c r="C391" s="423"/>
      <c r="D391" s="424"/>
      <c r="E391" s="692" t="s">
        <v>1515</v>
      </c>
      <c r="F391" s="693"/>
    </row>
    <row r="392" spans="1:6" ht="12.75" customHeight="1" x14ac:dyDescent="0.25">
      <c r="A392" s="425"/>
      <c r="B392" s="425"/>
      <c r="C392" s="423" t="s">
        <v>1516</v>
      </c>
      <c r="D392" s="424" t="s">
        <v>1517</v>
      </c>
      <c r="E392" s="426" t="s">
        <v>1518</v>
      </c>
      <c r="F392" s="427">
        <v>155.88</v>
      </c>
    </row>
    <row r="393" spans="1:6" ht="12.75" customHeight="1" x14ac:dyDescent="0.25">
      <c r="A393" s="425"/>
      <c r="B393" s="425"/>
      <c r="C393" s="423" t="s">
        <v>1519</v>
      </c>
      <c r="D393" s="424" t="s">
        <v>1520</v>
      </c>
      <c r="E393" s="426" t="s">
        <v>1521</v>
      </c>
      <c r="F393" s="427">
        <v>180.49</v>
      </c>
    </row>
    <row r="394" spans="1:6" ht="12.75" customHeight="1" x14ac:dyDescent="0.25">
      <c r="A394" s="425"/>
      <c r="B394" s="425"/>
      <c r="C394" s="423" t="s">
        <v>1522</v>
      </c>
      <c r="D394" s="424" t="s">
        <v>1523</v>
      </c>
      <c r="E394" s="426" t="s">
        <v>1524</v>
      </c>
      <c r="F394" s="427">
        <v>205.1</v>
      </c>
    </row>
    <row r="395" spans="1:6" ht="12.75" customHeight="1" x14ac:dyDescent="0.25">
      <c r="A395" s="428"/>
      <c r="B395" s="428"/>
      <c r="C395" s="423" t="s">
        <v>1525</v>
      </c>
      <c r="D395" s="424" t="s">
        <v>1526</v>
      </c>
      <c r="E395" s="426" t="s">
        <v>3416</v>
      </c>
      <c r="F395" s="427">
        <v>229.71</v>
      </c>
    </row>
    <row r="396" spans="1:6" ht="38.25" customHeight="1" x14ac:dyDescent="0.25">
      <c r="A396" s="422" t="s">
        <v>1527</v>
      </c>
      <c r="B396" s="484" t="s">
        <v>1528</v>
      </c>
      <c r="C396" s="423"/>
      <c r="D396" s="424"/>
      <c r="E396" s="692" t="s">
        <v>1529</v>
      </c>
      <c r="F396" s="693"/>
    </row>
    <row r="397" spans="1:6" ht="14.5" x14ac:dyDescent="0.25">
      <c r="A397" s="425"/>
      <c r="B397" s="425"/>
      <c r="C397" s="423" t="s">
        <v>1530</v>
      </c>
      <c r="D397" s="424" t="s">
        <v>1531</v>
      </c>
      <c r="E397" s="426" t="s">
        <v>1532</v>
      </c>
      <c r="F397" s="427">
        <v>118.3</v>
      </c>
    </row>
    <row r="398" spans="1:6" ht="14.5" x14ac:dyDescent="0.25">
      <c r="A398" s="425"/>
      <c r="B398" s="425"/>
      <c r="C398" s="423" t="s">
        <v>1533</v>
      </c>
      <c r="D398" s="424" t="s">
        <v>1534</v>
      </c>
      <c r="E398" s="426" t="s">
        <v>1535</v>
      </c>
      <c r="F398" s="427">
        <v>236.61</v>
      </c>
    </row>
    <row r="399" spans="1:6" ht="12.75" customHeight="1" x14ac:dyDescent="0.25">
      <c r="A399" s="425"/>
      <c r="B399" s="425"/>
      <c r="C399" s="423" t="s">
        <v>1536</v>
      </c>
      <c r="D399" s="424" t="s">
        <v>1537</v>
      </c>
      <c r="E399" s="426" t="s">
        <v>1538</v>
      </c>
      <c r="F399" s="427">
        <v>359.32</v>
      </c>
    </row>
    <row r="400" spans="1:6" ht="12.75" customHeight="1" x14ac:dyDescent="0.25">
      <c r="A400" s="425"/>
      <c r="B400" s="425"/>
      <c r="C400" s="423" t="s">
        <v>1539</v>
      </c>
      <c r="D400" s="424" t="s">
        <v>1540</v>
      </c>
      <c r="E400" s="426" t="s">
        <v>1541</v>
      </c>
      <c r="F400" s="427">
        <v>650.66</v>
      </c>
    </row>
    <row r="401" spans="1:6" ht="12.75" customHeight="1" x14ac:dyDescent="0.25">
      <c r="A401" s="425"/>
      <c r="B401" s="425"/>
      <c r="C401" s="423" t="s">
        <v>1542</v>
      </c>
      <c r="D401" s="424" t="s">
        <v>1543</v>
      </c>
      <c r="E401" s="426" t="s">
        <v>1544</v>
      </c>
      <c r="F401" s="427">
        <v>1005.57</v>
      </c>
    </row>
    <row r="402" spans="1:6" ht="12.75" customHeight="1" x14ac:dyDescent="0.25">
      <c r="A402" s="425"/>
      <c r="B402" s="425"/>
      <c r="C402" s="423" t="s">
        <v>1545</v>
      </c>
      <c r="D402" s="424" t="s">
        <v>1546</v>
      </c>
      <c r="E402" s="426" t="s">
        <v>1547</v>
      </c>
      <c r="F402" s="427">
        <v>1360.48</v>
      </c>
    </row>
    <row r="403" spans="1:6" ht="12.75" customHeight="1" x14ac:dyDescent="0.25">
      <c r="A403" s="425"/>
      <c r="B403" s="425"/>
      <c r="C403" s="423" t="s">
        <v>1548</v>
      </c>
      <c r="D403" s="424" t="s">
        <v>1549</v>
      </c>
      <c r="E403" s="426" t="s">
        <v>1550</v>
      </c>
      <c r="F403" s="427">
        <v>1715.39</v>
      </c>
    </row>
    <row r="404" spans="1:6" ht="12.75" customHeight="1" x14ac:dyDescent="0.25">
      <c r="A404" s="425"/>
      <c r="B404" s="425"/>
      <c r="C404" s="423" t="s">
        <v>1551</v>
      </c>
      <c r="D404" s="424" t="s">
        <v>1552</v>
      </c>
      <c r="E404" s="426" t="s">
        <v>1553</v>
      </c>
      <c r="F404" s="427">
        <v>2070.3000000000002</v>
      </c>
    </row>
    <row r="405" spans="1:6" ht="12.75" customHeight="1" x14ac:dyDescent="0.25">
      <c r="A405" s="425"/>
      <c r="B405" s="425"/>
      <c r="C405" s="423" t="s">
        <v>1554</v>
      </c>
      <c r="D405" s="424" t="s">
        <v>1555</v>
      </c>
      <c r="E405" s="426" t="s">
        <v>1556</v>
      </c>
      <c r="F405" s="427">
        <v>2425.1999999999998</v>
      </c>
    </row>
    <row r="406" spans="1:6" ht="12.75" customHeight="1" x14ac:dyDescent="0.25">
      <c r="A406" s="425"/>
      <c r="B406" s="425"/>
      <c r="C406" s="423" t="s">
        <v>1557</v>
      </c>
      <c r="D406" s="424" t="s">
        <v>1558</v>
      </c>
      <c r="E406" s="426" t="s">
        <v>1559</v>
      </c>
      <c r="F406" s="427">
        <v>2780.11</v>
      </c>
    </row>
    <row r="407" spans="1:6" ht="12.75" customHeight="1" x14ac:dyDescent="0.25">
      <c r="A407" s="425"/>
      <c r="B407" s="425"/>
      <c r="C407" s="423" t="s">
        <v>1560</v>
      </c>
      <c r="D407" s="424" t="s">
        <v>1561</v>
      </c>
      <c r="E407" s="426" t="s">
        <v>1562</v>
      </c>
      <c r="F407" s="427">
        <v>3253.32</v>
      </c>
    </row>
    <row r="408" spans="1:6" ht="12.75" customHeight="1" x14ac:dyDescent="0.25">
      <c r="A408" s="425"/>
      <c r="B408" s="425"/>
      <c r="C408" s="423" t="s">
        <v>1563</v>
      </c>
      <c r="D408" s="424" t="s">
        <v>1564</v>
      </c>
      <c r="E408" s="426" t="s">
        <v>1565</v>
      </c>
      <c r="F408" s="427">
        <v>3963.14</v>
      </c>
    </row>
    <row r="409" spans="1:6" ht="12.75" customHeight="1" x14ac:dyDescent="0.25">
      <c r="A409" s="425"/>
      <c r="B409" s="425"/>
      <c r="C409" s="423" t="s">
        <v>1566</v>
      </c>
      <c r="D409" s="424" t="s">
        <v>1567</v>
      </c>
      <c r="E409" s="426" t="s">
        <v>1568</v>
      </c>
      <c r="F409" s="427">
        <v>4672.96</v>
      </c>
    </row>
    <row r="410" spans="1:6" ht="12.75" customHeight="1" x14ac:dyDescent="0.25">
      <c r="A410" s="425"/>
      <c r="B410" s="425"/>
      <c r="C410" s="423" t="s">
        <v>1569</v>
      </c>
      <c r="D410" s="424" t="s">
        <v>1570</v>
      </c>
      <c r="E410" s="426" t="s">
        <v>1571</v>
      </c>
      <c r="F410" s="427">
        <v>5378.25</v>
      </c>
    </row>
    <row r="411" spans="1:6" ht="12.75" customHeight="1" x14ac:dyDescent="0.25">
      <c r="A411" s="425"/>
      <c r="B411" s="425"/>
      <c r="C411" s="423" t="s">
        <v>1572</v>
      </c>
      <c r="D411" s="424" t="s">
        <v>1573</v>
      </c>
      <c r="E411" s="426" t="s">
        <v>1574</v>
      </c>
      <c r="F411" s="427">
        <v>6092.59</v>
      </c>
    </row>
    <row r="412" spans="1:6" ht="12.75" customHeight="1" x14ac:dyDescent="0.25">
      <c r="A412" s="425"/>
      <c r="B412" s="425"/>
      <c r="C412" s="423" t="s">
        <v>1575</v>
      </c>
      <c r="D412" s="424" t="s">
        <v>1576</v>
      </c>
      <c r="E412" s="426" t="s">
        <v>1577</v>
      </c>
      <c r="F412" s="427">
        <v>6802.4</v>
      </c>
    </row>
    <row r="413" spans="1:6" ht="12.75" customHeight="1" x14ac:dyDescent="0.25">
      <c r="A413" s="425"/>
      <c r="B413" s="425"/>
      <c r="C413" s="423" t="s">
        <v>1578</v>
      </c>
      <c r="D413" s="424" t="s">
        <v>1579</v>
      </c>
      <c r="E413" s="426" t="s">
        <v>1580</v>
      </c>
      <c r="F413" s="427">
        <v>7512.22</v>
      </c>
    </row>
    <row r="414" spans="1:6" ht="12.75" customHeight="1" x14ac:dyDescent="0.25">
      <c r="A414" s="425"/>
      <c r="B414" s="425"/>
      <c r="C414" s="423" t="s">
        <v>1581</v>
      </c>
      <c r="D414" s="424" t="s">
        <v>1582</v>
      </c>
      <c r="E414" s="426" t="s">
        <v>1583</v>
      </c>
      <c r="F414" s="427">
        <v>8222.0400000000009</v>
      </c>
    </row>
    <row r="415" spans="1:6" ht="12.75" customHeight="1" x14ac:dyDescent="0.25">
      <c r="A415" s="425"/>
      <c r="B415" s="425"/>
      <c r="C415" s="423" t="s">
        <v>1584</v>
      </c>
      <c r="D415" s="424" t="s">
        <v>1585</v>
      </c>
      <c r="E415" s="426" t="s">
        <v>1586</v>
      </c>
      <c r="F415" s="427">
        <v>9168.4599999999991</v>
      </c>
    </row>
    <row r="416" spans="1:6" ht="12.75" customHeight="1" x14ac:dyDescent="0.25">
      <c r="A416" s="425"/>
      <c r="B416" s="425"/>
      <c r="C416" s="423" t="s">
        <v>1587</v>
      </c>
      <c r="D416" s="424" t="s">
        <v>1588</v>
      </c>
      <c r="E416" s="426" t="s">
        <v>1589</v>
      </c>
      <c r="F416" s="427">
        <v>10588.09</v>
      </c>
    </row>
    <row r="417" spans="1:6" ht="12.75" customHeight="1" x14ac:dyDescent="0.25">
      <c r="A417" s="425"/>
      <c r="B417" s="425"/>
      <c r="C417" s="423" t="s">
        <v>1590</v>
      </c>
      <c r="D417" s="424" t="s">
        <v>1591</v>
      </c>
      <c r="E417" s="426" t="s">
        <v>1592</v>
      </c>
      <c r="F417" s="427">
        <v>12007.72</v>
      </c>
    </row>
    <row r="418" spans="1:6" ht="12.75" customHeight="1" x14ac:dyDescent="0.25">
      <c r="A418" s="425"/>
      <c r="B418" s="425"/>
      <c r="C418" s="423" t="s">
        <v>1593</v>
      </c>
      <c r="D418" s="424" t="s">
        <v>1594</v>
      </c>
      <c r="E418" s="426" t="s">
        <v>1595</v>
      </c>
      <c r="F418" s="427">
        <v>13900.56</v>
      </c>
    </row>
    <row r="419" spans="1:6" ht="12.75" customHeight="1" x14ac:dyDescent="0.25">
      <c r="A419" s="425"/>
      <c r="B419" s="425"/>
      <c r="C419" s="423" t="s">
        <v>1596</v>
      </c>
      <c r="D419" s="424" t="s">
        <v>1597</v>
      </c>
      <c r="E419" s="426" t="s">
        <v>1598</v>
      </c>
      <c r="F419" s="427">
        <v>17213.04</v>
      </c>
    </row>
    <row r="420" spans="1:6" ht="12.75" customHeight="1" x14ac:dyDescent="0.25">
      <c r="A420" s="425"/>
      <c r="B420" s="425"/>
      <c r="C420" s="423" t="s">
        <v>1599</v>
      </c>
      <c r="D420" s="424" t="s">
        <v>1600</v>
      </c>
      <c r="E420" s="426" t="s">
        <v>1601</v>
      </c>
      <c r="F420" s="427">
        <v>20052.3</v>
      </c>
    </row>
    <row r="421" spans="1:6" ht="12.75" customHeight="1" x14ac:dyDescent="0.25">
      <c r="A421" s="428"/>
      <c r="B421" s="428"/>
      <c r="C421" s="423" t="s">
        <v>1602</v>
      </c>
      <c r="D421" s="424" t="s">
        <v>1603</v>
      </c>
      <c r="E421" s="426" t="s">
        <v>1604</v>
      </c>
      <c r="F421" s="427">
        <v>22891.57</v>
      </c>
    </row>
    <row r="422" spans="1:6" ht="12.75" customHeight="1" x14ac:dyDescent="0.25">
      <c r="A422" s="425"/>
      <c r="B422" s="425"/>
      <c r="C422" s="439" t="s">
        <v>1605</v>
      </c>
      <c r="D422" s="434" t="s">
        <v>1606</v>
      </c>
      <c r="E422" s="435" t="s">
        <v>1607</v>
      </c>
      <c r="F422" s="436">
        <v>25730.83</v>
      </c>
    </row>
    <row r="423" spans="1:6" ht="12.75" customHeight="1" x14ac:dyDescent="0.25">
      <c r="A423" s="425"/>
      <c r="B423" s="425"/>
      <c r="C423" s="423" t="s">
        <v>1608</v>
      </c>
      <c r="D423" s="424" t="s">
        <v>1609</v>
      </c>
      <c r="E423" s="426" t="s">
        <v>1610</v>
      </c>
      <c r="F423" s="427">
        <v>28570.1</v>
      </c>
    </row>
    <row r="424" spans="1:6" ht="12.75" customHeight="1" x14ac:dyDescent="0.25">
      <c r="A424" s="428"/>
      <c r="B424" s="428"/>
      <c r="C424" s="423" t="s">
        <v>1611</v>
      </c>
      <c r="D424" s="424" t="s">
        <v>1612</v>
      </c>
      <c r="E424" s="426" t="s">
        <v>3422</v>
      </c>
      <c r="F424" s="427">
        <v>31409.37</v>
      </c>
    </row>
    <row r="425" spans="1:6" ht="25.5" customHeight="1" x14ac:dyDescent="0.25">
      <c r="A425" s="422" t="s">
        <v>1613</v>
      </c>
      <c r="B425" s="422" t="s">
        <v>1614</v>
      </c>
      <c r="C425" s="423"/>
      <c r="D425" s="424"/>
      <c r="E425" s="692" t="s">
        <v>4061</v>
      </c>
      <c r="F425" s="693"/>
    </row>
    <row r="426" spans="1:6" ht="14.5" x14ac:dyDescent="0.25">
      <c r="A426" s="425"/>
      <c r="B426" s="425"/>
      <c r="C426" s="423" t="s">
        <v>1615</v>
      </c>
      <c r="D426" s="424" t="s">
        <v>1616</v>
      </c>
      <c r="E426" s="426" t="s">
        <v>4062</v>
      </c>
      <c r="F426" s="427">
        <v>253.86</v>
      </c>
    </row>
    <row r="427" spans="1:6" ht="14.5" x14ac:dyDescent="0.25">
      <c r="A427" s="425"/>
      <c r="B427" s="425"/>
      <c r="C427" s="423" t="s">
        <v>1617</v>
      </c>
      <c r="D427" s="424" t="s">
        <v>1618</v>
      </c>
      <c r="E427" s="426" t="s">
        <v>4063</v>
      </c>
      <c r="F427" s="427">
        <v>444.26</v>
      </c>
    </row>
    <row r="428" spans="1:6" ht="14.5" x14ac:dyDescent="0.25">
      <c r="A428" s="425"/>
      <c r="B428" s="425"/>
      <c r="C428" s="423" t="s">
        <v>1619</v>
      </c>
      <c r="D428" s="424" t="s">
        <v>1620</v>
      </c>
      <c r="E428" s="426" t="s">
        <v>4064</v>
      </c>
      <c r="F428" s="427">
        <v>634.66</v>
      </c>
    </row>
    <row r="429" spans="1:6" ht="12.75" customHeight="1" x14ac:dyDescent="0.25">
      <c r="A429" s="425"/>
      <c r="B429" s="425"/>
      <c r="C429" s="423" t="s">
        <v>1621</v>
      </c>
      <c r="D429" s="424" t="s">
        <v>1622</v>
      </c>
      <c r="E429" s="426" t="s">
        <v>1623</v>
      </c>
      <c r="F429" s="427">
        <v>924.26</v>
      </c>
    </row>
    <row r="430" spans="1:6" ht="12.75" customHeight="1" x14ac:dyDescent="0.25">
      <c r="A430" s="425"/>
      <c r="B430" s="425"/>
      <c r="C430" s="423" t="s">
        <v>1624</v>
      </c>
      <c r="D430" s="424" t="s">
        <v>1625</v>
      </c>
      <c r="E430" s="426" t="s">
        <v>1626</v>
      </c>
      <c r="F430" s="427">
        <v>1777.04</v>
      </c>
    </row>
    <row r="431" spans="1:6" ht="12.75" customHeight="1" x14ac:dyDescent="0.25">
      <c r="A431" s="425"/>
      <c r="B431" s="425"/>
      <c r="C431" s="423" t="s">
        <v>1627</v>
      </c>
      <c r="D431" s="424" t="s">
        <v>1628</v>
      </c>
      <c r="E431" s="426" t="s">
        <v>1629</v>
      </c>
      <c r="F431" s="427">
        <v>2538.64</v>
      </c>
    </row>
    <row r="432" spans="1:6" ht="12.75" customHeight="1" x14ac:dyDescent="0.25">
      <c r="A432" s="425"/>
      <c r="B432" s="425"/>
      <c r="C432" s="423" t="s">
        <v>1630</v>
      </c>
      <c r="D432" s="424" t="s">
        <v>1631</v>
      </c>
      <c r="E432" s="426" t="s">
        <v>1632</v>
      </c>
      <c r="F432" s="427">
        <v>3300.23</v>
      </c>
    </row>
    <row r="433" spans="1:6" ht="12.75" customHeight="1" x14ac:dyDescent="0.25">
      <c r="A433" s="425"/>
      <c r="B433" s="425"/>
      <c r="C433" s="423" t="s">
        <v>1633</v>
      </c>
      <c r="D433" s="424" t="s">
        <v>1634</v>
      </c>
      <c r="E433" s="426" t="s">
        <v>1635</v>
      </c>
      <c r="F433" s="427">
        <v>4061.82</v>
      </c>
    </row>
    <row r="434" spans="1:6" ht="12.75" customHeight="1" x14ac:dyDescent="0.25">
      <c r="A434" s="425"/>
      <c r="B434" s="425"/>
      <c r="C434" s="423" t="s">
        <v>1636</v>
      </c>
      <c r="D434" s="424" t="s">
        <v>1637</v>
      </c>
      <c r="E434" s="426" t="s">
        <v>1638</v>
      </c>
      <c r="F434" s="427">
        <v>4823.41</v>
      </c>
    </row>
    <row r="435" spans="1:6" ht="12.75" customHeight="1" x14ac:dyDescent="0.25">
      <c r="A435" s="425"/>
      <c r="B435" s="425"/>
      <c r="C435" s="423" t="s">
        <v>1639</v>
      </c>
      <c r="D435" s="424" t="s">
        <v>1640</v>
      </c>
      <c r="E435" s="426" t="s">
        <v>1641</v>
      </c>
      <c r="F435" s="427">
        <v>5585</v>
      </c>
    </row>
    <row r="436" spans="1:6" ht="12.75" customHeight="1" x14ac:dyDescent="0.25">
      <c r="A436" s="425"/>
      <c r="B436" s="425"/>
      <c r="C436" s="423" t="s">
        <v>1642</v>
      </c>
      <c r="D436" s="424" t="s">
        <v>1643</v>
      </c>
      <c r="E436" s="426" t="s">
        <v>1644</v>
      </c>
      <c r="F436" s="427">
        <v>6600.45</v>
      </c>
    </row>
    <row r="437" spans="1:6" ht="12.75" customHeight="1" x14ac:dyDescent="0.25">
      <c r="A437" s="428"/>
      <c r="B437" s="428"/>
      <c r="C437" s="423" t="s">
        <v>1645</v>
      </c>
      <c r="D437" s="424" t="s">
        <v>1646</v>
      </c>
      <c r="E437" s="426" t="s">
        <v>4065</v>
      </c>
      <c r="F437" s="427">
        <v>8123.63</v>
      </c>
    </row>
    <row r="438" spans="1:6" ht="25.5" customHeight="1" x14ac:dyDescent="0.25">
      <c r="A438" s="422" t="s">
        <v>1647</v>
      </c>
      <c r="B438" s="422" t="s">
        <v>1648</v>
      </c>
      <c r="C438" s="423"/>
      <c r="D438" s="424"/>
      <c r="E438" s="692" t="s">
        <v>1649</v>
      </c>
      <c r="F438" s="693"/>
    </row>
    <row r="439" spans="1:6" ht="12.75" customHeight="1" x14ac:dyDescent="0.25">
      <c r="A439" s="425"/>
      <c r="B439" s="425"/>
      <c r="C439" s="423" t="s">
        <v>1650</v>
      </c>
      <c r="D439" s="424" t="s">
        <v>1651</v>
      </c>
      <c r="E439" s="426" t="s">
        <v>1652</v>
      </c>
      <c r="F439" s="427">
        <v>7642.58</v>
      </c>
    </row>
    <row r="440" spans="1:6" ht="12.75" customHeight="1" x14ac:dyDescent="0.25">
      <c r="A440" s="425"/>
      <c r="B440" s="425"/>
      <c r="C440" s="423" t="s">
        <v>1653</v>
      </c>
      <c r="D440" s="424" t="s">
        <v>1654</v>
      </c>
      <c r="E440" s="426" t="s">
        <v>1655</v>
      </c>
      <c r="F440" s="427">
        <v>12228.13</v>
      </c>
    </row>
    <row r="441" spans="1:6" ht="12.75" customHeight="1" x14ac:dyDescent="0.25">
      <c r="A441" s="428"/>
      <c r="B441" s="428"/>
      <c r="C441" s="423" t="s">
        <v>1656</v>
      </c>
      <c r="D441" s="424" t="s">
        <v>1657</v>
      </c>
      <c r="E441" s="426" t="s">
        <v>3423</v>
      </c>
      <c r="F441" s="427">
        <v>16813.669999999998</v>
      </c>
    </row>
    <row r="442" spans="1:6" ht="25.5" customHeight="1" x14ac:dyDescent="0.25">
      <c r="A442" s="422" t="s">
        <v>1658</v>
      </c>
      <c r="B442" s="422" t="s">
        <v>1659</v>
      </c>
      <c r="C442" s="423"/>
      <c r="D442" s="424"/>
      <c r="E442" s="692" t="s">
        <v>1660</v>
      </c>
      <c r="F442" s="693"/>
    </row>
    <row r="443" spans="1:6" ht="12.75" customHeight="1" x14ac:dyDescent="0.25">
      <c r="A443" s="425"/>
      <c r="B443" s="425"/>
      <c r="C443" s="423" t="s">
        <v>1661</v>
      </c>
      <c r="D443" s="424" t="s">
        <v>1662</v>
      </c>
      <c r="E443" s="426" t="s">
        <v>1663</v>
      </c>
      <c r="F443" s="427">
        <v>2117.2199999999998</v>
      </c>
    </row>
    <row r="444" spans="1:6" ht="12.75" customHeight="1" x14ac:dyDescent="0.25">
      <c r="A444" s="425"/>
      <c r="B444" s="425"/>
      <c r="C444" s="423" t="s">
        <v>1664</v>
      </c>
      <c r="D444" s="424" t="s">
        <v>1665</v>
      </c>
      <c r="E444" s="426" t="s">
        <v>1666</v>
      </c>
      <c r="F444" s="427">
        <v>4234.4399999999996</v>
      </c>
    </row>
    <row r="445" spans="1:6" ht="12.75" customHeight="1" x14ac:dyDescent="0.25">
      <c r="A445" s="425"/>
      <c r="B445" s="425"/>
      <c r="C445" s="423" t="s">
        <v>1667</v>
      </c>
      <c r="D445" s="424" t="s">
        <v>1668</v>
      </c>
      <c r="E445" s="426" t="s">
        <v>3424</v>
      </c>
      <c r="F445" s="427">
        <v>6351.66</v>
      </c>
    </row>
    <row r="446" spans="1:6" ht="25.5" customHeight="1" x14ac:dyDescent="0.25">
      <c r="A446" s="422" t="s">
        <v>1669</v>
      </c>
      <c r="B446" s="430" t="s">
        <v>1670</v>
      </c>
      <c r="C446" s="431"/>
      <c r="D446" s="424"/>
      <c r="E446" s="692" t="s">
        <v>1671</v>
      </c>
      <c r="F446" s="693"/>
    </row>
    <row r="447" spans="1:6" ht="14.5" x14ac:dyDescent="0.25">
      <c r="A447" s="425"/>
      <c r="B447" s="432"/>
      <c r="C447" s="431" t="s">
        <v>1672</v>
      </c>
      <c r="D447" s="424" t="s">
        <v>1673</v>
      </c>
      <c r="E447" s="426" t="s">
        <v>1674</v>
      </c>
      <c r="F447" s="427">
        <v>245.94</v>
      </c>
    </row>
    <row r="448" spans="1:6" ht="14.5" x14ac:dyDescent="0.25">
      <c r="A448" s="425"/>
      <c r="B448" s="432"/>
      <c r="C448" s="431" t="s">
        <v>1675</v>
      </c>
      <c r="D448" s="424" t="s">
        <v>1676</v>
      </c>
      <c r="E448" s="426" t="s">
        <v>1677</v>
      </c>
      <c r="F448" s="427">
        <v>430.4</v>
      </c>
    </row>
    <row r="449" spans="1:6" ht="14.5" x14ac:dyDescent="0.25">
      <c r="A449" s="425"/>
      <c r="B449" s="432"/>
      <c r="C449" s="431" t="s">
        <v>1678</v>
      </c>
      <c r="D449" s="424" t="s">
        <v>1679</v>
      </c>
      <c r="E449" s="426" t="s">
        <v>1680</v>
      </c>
      <c r="F449" s="427">
        <v>614.86</v>
      </c>
    </row>
    <row r="450" spans="1:6" ht="14.5" x14ac:dyDescent="0.25">
      <c r="A450" s="425"/>
      <c r="B450" s="432"/>
      <c r="C450" s="431" t="s">
        <v>1681</v>
      </c>
      <c r="D450" s="424" t="s">
        <v>1682</v>
      </c>
      <c r="E450" s="426" t="s">
        <v>1683</v>
      </c>
      <c r="F450" s="427">
        <v>799.31</v>
      </c>
    </row>
    <row r="451" spans="1:6" ht="14.5" x14ac:dyDescent="0.25">
      <c r="A451" s="425"/>
      <c r="B451" s="432"/>
      <c r="C451" s="433" t="s">
        <v>1684</v>
      </c>
      <c r="D451" s="434" t="s">
        <v>1685</v>
      </c>
      <c r="E451" s="435" t="s">
        <v>1686</v>
      </c>
      <c r="F451" s="436">
        <v>983.77</v>
      </c>
    </row>
    <row r="452" spans="1:6" ht="14.5" x14ac:dyDescent="0.25">
      <c r="A452" s="425"/>
      <c r="B452" s="432"/>
      <c r="C452" s="431" t="s">
        <v>1687</v>
      </c>
      <c r="D452" s="424" t="s">
        <v>1688</v>
      </c>
      <c r="E452" s="426" t="s">
        <v>1689</v>
      </c>
      <c r="F452" s="427">
        <v>1229.71</v>
      </c>
    </row>
    <row r="453" spans="1:6" ht="14.5" x14ac:dyDescent="0.25">
      <c r="A453" s="425"/>
      <c r="B453" s="432"/>
      <c r="C453" s="431" t="s">
        <v>1690</v>
      </c>
      <c r="D453" s="424" t="s">
        <v>1691</v>
      </c>
      <c r="E453" s="426" t="s">
        <v>1692</v>
      </c>
      <c r="F453" s="427">
        <v>1598.62</v>
      </c>
    </row>
    <row r="454" spans="1:6" ht="14.5" x14ac:dyDescent="0.25">
      <c r="A454" s="425"/>
      <c r="B454" s="432"/>
      <c r="C454" s="431" t="s">
        <v>1693</v>
      </c>
      <c r="D454" s="424" t="s">
        <v>1694</v>
      </c>
      <c r="E454" s="426" t="s">
        <v>1695</v>
      </c>
      <c r="F454" s="427">
        <v>1967.54</v>
      </c>
    </row>
    <row r="455" spans="1:6" ht="14.5" x14ac:dyDescent="0.25">
      <c r="A455" s="425"/>
      <c r="B455" s="432"/>
      <c r="C455" s="431" t="s">
        <v>1696</v>
      </c>
      <c r="D455" s="424" t="s">
        <v>1697</v>
      </c>
      <c r="E455" s="426" t="s">
        <v>1698</v>
      </c>
      <c r="F455" s="427">
        <v>2459.42</v>
      </c>
    </row>
    <row r="456" spans="1:6" ht="14.5" x14ac:dyDescent="0.25">
      <c r="A456" s="425"/>
      <c r="B456" s="432"/>
      <c r="C456" s="431" t="s">
        <v>1699</v>
      </c>
      <c r="D456" s="424" t="s">
        <v>1700</v>
      </c>
      <c r="E456" s="426" t="s">
        <v>1701</v>
      </c>
      <c r="F456" s="427">
        <v>3197.25</v>
      </c>
    </row>
    <row r="457" spans="1:6" ht="14.5" x14ac:dyDescent="0.25">
      <c r="A457" s="425"/>
      <c r="B457" s="432"/>
      <c r="C457" s="431" t="s">
        <v>1702</v>
      </c>
      <c r="D457" s="424" t="s">
        <v>1703</v>
      </c>
      <c r="E457" s="426" t="s">
        <v>1704</v>
      </c>
      <c r="F457" s="427">
        <v>3935.07</v>
      </c>
    </row>
    <row r="458" spans="1:6" ht="14.5" x14ac:dyDescent="0.25">
      <c r="A458" s="425"/>
      <c r="B458" s="432"/>
      <c r="C458" s="431" t="s">
        <v>1705</v>
      </c>
      <c r="D458" s="424" t="s">
        <v>1706</v>
      </c>
      <c r="E458" s="426" t="s">
        <v>1707</v>
      </c>
      <c r="F458" s="427">
        <v>4672.8999999999996</v>
      </c>
    </row>
    <row r="459" spans="1:6" ht="14.5" x14ac:dyDescent="0.25">
      <c r="A459" s="425"/>
      <c r="B459" s="432"/>
      <c r="C459" s="431" t="s">
        <v>1708</v>
      </c>
      <c r="D459" s="424" t="s">
        <v>1709</v>
      </c>
      <c r="E459" s="426" t="s">
        <v>1710</v>
      </c>
      <c r="F459" s="427">
        <v>5410.72</v>
      </c>
    </row>
    <row r="460" spans="1:6" ht="14.5" x14ac:dyDescent="0.25">
      <c r="A460" s="425"/>
      <c r="B460" s="432"/>
      <c r="C460" s="433" t="s">
        <v>1711</v>
      </c>
      <c r="D460" s="434" t="s">
        <v>1712</v>
      </c>
      <c r="E460" s="435" t="s">
        <v>1713</v>
      </c>
      <c r="F460" s="436">
        <v>6148.55</v>
      </c>
    </row>
    <row r="461" spans="1:6" ht="14.5" x14ac:dyDescent="0.25">
      <c r="A461" s="425"/>
      <c r="B461" s="432"/>
      <c r="C461" s="431" t="s">
        <v>1714</v>
      </c>
      <c r="D461" s="424" t="s">
        <v>1715</v>
      </c>
      <c r="E461" s="426" t="s">
        <v>1716</v>
      </c>
      <c r="F461" s="427">
        <v>6886.38</v>
      </c>
    </row>
    <row r="462" spans="1:6" ht="14.5" x14ac:dyDescent="0.25">
      <c r="A462" s="428"/>
      <c r="B462" s="437"/>
      <c r="C462" s="431" t="s">
        <v>1717</v>
      </c>
      <c r="D462" s="424" t="s">
        <v>1718</v>
      </c>
      <c r="E462" s="426" t="s">
        <v>4066</v>
      </c>
      <c r="F462" s="427">
        <v>7624.2</v>
      </c>
    </row>
    <row r="463" spans="1:6" ht="25.5" customHeight="1" x14ac:dyDescent="0.25">
      <c r="A463" s="422" t="s">
        <v>1719</v>
      </c>
      <c r="B463" s="484" t="s">
        <v>1720</v>
      </c>
      <c r="C463" s="423"/>
      <c r="D463" s="424"/>
      <c r="E463" s="694" t="s">
        <v>1721</v>
      </c>
      <c r="F463" s="693"/>
    </row>
    <row r="464" spans="1:6" ht="14.5" x14ac:dyDescent="0.25">
      <c r="A464" s="425"/>
      <c r="B464" s="425"/>
      <c r="C464" s="423" t="s">
        <v>1722</v>
      </c>
      <c r="D464" s="424" t="s">
        <v>1723</v>
      </c>
      <c r="E464" s="426" t="s">
        <v>1724</v>
      </c>
      <c r="F464" s="427">
        <v>635.96</v>
      </c>
    </row>
    <row r="465" spans="1:6" ht="14.5" x14ac:dyDescent="0.25">
      <c r="A465" s="425"/>
      <c r="B465" s="425"/>
      <c r="C465" s="423" t="s">
        <v>1725</v>
      </c>
      <c r="D465" s="424" t="s">
        <v>1726</v>
      </c>
      <c r="E465" s="426" t="s">
        <v>1727</v>
      </c>
      <c r="F465" s="427">
        <v>1050.71</v>
      </c>
    </row>
    <row r="466" spans="1:6" ht="12.75" customHeight="1" x14ac:dyDescent="0.25">
      <c r="A466" s="425"/>
      <c r="B466" s="425"/>
      <c r="C466" s="423" t="s">
        <v>1728</v>
      </c>
      <c r="D466" s="424" t="s">
        <v>1729</v>
      </c>
      <c r="E466" s="426" t="s">
        <v>1730</v>
      </c>
      <c r="F466" s="427">
        <v>1548.42</v>
      </c>
    </row>
    <row r="467" spans="1:6" ht="12.75" customHeight="1" x14ac:dyDescent="0.25">
      <c r="A467" s="425"/>
      <c r="B467" s="425"/>
      <c r="C467" s="423" t="s">
        <v>1731</v>
      </c>
      <c r="D467" s="424" t="s">
        <v>1732</v>
      </c>
      <c r="E467" s="426" t="s">
        <v>1733</v>
      </c>
      <c r="F467" s="427">
        <v>2212.02</v>
      </c>
    </row>
    <row r="468" spans="1:6" ht="12.75" customHeight="1" x14ac:dyDescent="0.25">
      <c r="A468" s="425"/>
      <c r="B468" s="425"/>
      <c r="C468" s="423" t="s">
        <v>1734</v>
      </c>
      <c r="D468" s="424" t="s">
        <v>1735</v>
      </c>
      <c r="E468" s="426" t="s">
        <v>1736</v>
      </c>
      <c r="F468" s="427">
        <v>2875.63</v>
      </c>
    </row>
    <row r="469" spans="1:6" ht="12.75" customHeight="1" x14ac:dyDescent="0.25">
      <c r="A469" s="425"/>
      <c r="B469" s="425"/>
      <c r="C469" s="423" t="s">
        <v>1737</v>
      </c>
      <c r="D469" s="424" t="s">
        <v>1738</v>
      </c>
      <c r="E469" s="426" t="s">
        <v>1739</v>
      </c>
      <c r="F469" s="427">
        <v>3539.24</v>
      </c>
    </row>
    <row r="470" spans="1:6" ht="12.75" customHeight="1" x14ac:dyDescent="0.25">
      <c r="A470" s="425"/>
      <c r="B470" s="425"/>
      <c r="C470" s="423" t="s">
        <v>1740</v>
      </c>
      <c r="D470" s="424" t="s">
        <v>1741</v>
      </c>
      <c r="E470" s="426" t="s">
        <v>1742</v>
      </c>
      <c r="F470" s="427">
        <v>4202.8500000000004</v>
      </c>
    </row>
    <row r="471" spans="1:6" ht="12.75" customHeight="1" x14ac:dyDescent="0.25">
      <c r="A471" s="425"/>
      <c r="B471" s="425"/>
      <c r="C471" s="423" t="s">
        <v>1743</v>
      </c>
      <c r="D471" s="424" t="s">
        <v>1744</v>
      </c>
      <c r="E471" s="426" t="s">
        <v>1745</v>
      </c>
      <c r="F471" s="427">
        <v>4866.45</v>
      </c>
    </row>
    <row r="472" spans="1:6" ht="12.75" customHeight="1" x14ac:dyDescent="0.25">
      <c r="A472" s="425"/>
      <c r="B472" s="425"/>
      <c r="C472" s="423" t="s">
        <v>1746</v>
      </c>
      <c r="D472" s="424" t="s">
        <v>1747</v>
      </c>
      <c r="E472" s="426" t="s">
        <v>1748</v>
      </c>
      <c r="F472" s="427">
        <v>5530.06</v>
      </c>
    </row>
    <row r="473" spans="1:6" ht="12.75" customHeight="1" x14ac:dyDescent="0.25">
      <c r="A473" s="425"/>
      <c r="B473" s="425"/>
      <c r="C473" s="423" t="s">
        <v>1749</v>
      </c>
      <c r="D473" s="424" t="s">
        <v>1750</v>
      </c>
      <c r="E473" s="426" t="s">
        <v>1751</v>
      </c>
      <c r="F473" s="427">
        <v>6193.67</v>
      </c>
    </row>
    <row r="474" spans="1:6" ht="12.75" customHeight="1" x14ac:dyDescent="0.25">
      <c r="A474" s="425"/>
      <c r="B474" s="425"/>
      <c r="C474" s="423" t="s">
        <v>1752</v>
      </c>
      <c r="D474" s="424" t="s">
        <v>1753</v>
      </c>
      <c r="E474" s="426" t="s">
        <v>1754</v>
      </c>
      <c r="F474" s="427">
        <v>6857.27</v>
      </c>
    </row>
    <row r="475" spans="1:6" ht="12.75" customHeight="1" x14ac:dyDescent="0.25">
      <c r="A475" s="425"/>
      <c r="B475" s="425"/>
      <c r="C475" s="423" t="s">
        <v>1755</v>
      </c>
      <c r="D475" s="424" t="s">
        <v>1756</v>
      </c>
      <c r="E475" s="426" t="s">
        <v>1757</v>
      </c>
      <c r="F475" s="427">
        <v>7742.08</v>
      </c>
    </row>
    <row r="476" spans="1:6" ht="12.75" customHeight="1" x14ac:dyDescent="0.25">
      <c r="A476" s="425"/>
      <c r="B476" s="425"/>
      <c r="C476" s="423" t="s">
        <v>1758</v>
      </c>
      <c r="D476" s="424" t="s">
        <v>1759</v>
      </c>
      <c r="E476" s="426" t="s">
        <v>1760</v>
      </c>
      <c r="F476" s="427">
        <v>9069.2999999999993</v>
      </c>
    </row>
    <row r="477" spans="1:6" ht="12.75" customHeight="1" x14ac:dyDescent="0.25">
      <c r="A477" s="425"/>
      <c r="B477" s="425"/>
      <c r="C477" s="423" t="s">
        <v>1761</v>
      </c>
      <c r="D477" s="424" t="s">
        <v>1762</v>
      </c>
      <c r="E477" s="426" t="s">
        <v>1763</v>
      </c>
      <c r="F477" s="427">
        <v>10396.51</v>
      </c>
    </row>
    <row r="478" spans="1:6" ht="12.75" customHeight="1" x14ac:dyDescent="0.25">
      <c r="A478" s="425"/>
      <c r="B478" s="425"/>
      <c r="C478" s="423" t="s">
        <v>1764</v>
      </c>
      <c r="D478" s="424" t="s">
        <v>1765</v>
      </c>
      <c r="E478" s="426" t="s">
        <v>1766</v>
      </c>
      <c r="F478" s="427">
        <v>11723.73</v>
      </c>
    </row>
    <row r="479" spans="1:6" ht="12.75" customHeight="1" x14ac:dyDescent="0.25">
      <c r="A479" s="428"/>
      <c r="B479" s="428"/>
      <c r="C479" s="423" t="s">
        <v>1767</v>
      </c>
      <c r="D479" s="424" t="s">
        <v>1768</v>
      </c>
      <c r="E479" s="426" t="s">
        <v>1769</v>
      </c>
      <c r="F479" s="427">
        <v>13050.94</v>
      </c>
    </row>
    <row r="480" spans="1:6" ht="12.75" customHeight="1" x14ac:dyDescent="0.25">
      <c r="A480" s="425"/>
      <c r="B480" s="425"/>
      <c r="C480" s="439" t="s">
        <v>1770</v>
      </c>
      <c r="D480" s="434" t="s">
        <v>1771</v>
      </c>
      <c r="E480" s="435" t="s">
        <v>1772</v>
      </c>
      <c r="F480" s="436">
        <v>14378.16</v>
      </c>
    </row>
    <row r="481" spans="1:6" ht="12.75" customHeight="1" x14ac:dyDescent="0.25">
      <c r="A481" s="425"/>
      <c r="B481" s="425"/>
      <c r="C481" s="423" t="s">
        <v>1773</v>
      </c>
      <c r="D481" s="424" t="s">
        <v>1774</v>
      </c>
      <c r="E481" s="426" t="s">
        <v>1775</v>
      </c>
      <c r="F481" s="427">
        <v>15705.37</v>
      </c>
    </row>
    <row r="482" spans="1:6" ht="12.75" customHeight="1" x14ac:dyDescent="0.25">
      <c r="A482" s="425"/>
      <c r="B482" s="425"/>
      <c r="C482" s="423" t="s">
        <v>1776</v>
      </c>
      <c r="D482" s="424" t="s">
        <v>1777</v>
      </c>
      <c r="E482" s="426" t="s">
        <v>1778</v>
      </c>
      <c r="F482" s="427">
        <v>17032.580000000002</v>
      </c>
    </row>
    <row r="483" spans="1:6" ht="12.75" customHeight="1" x14ac:dyDescent="0.25">
      <c r="A483" s="425"/>
      <c r="B483" s="425"/>
      <c r="C483" s="423" t="s">
        <v>1779</v>
      </c>
      <c r="D483" s="424" t="s">
        <v>1780</v>
      </c>
      <c r="E483" s="426" t="s">
        <v>1781</v>
      </c>
      <c r="F483" s="427">
        <v>18359.8</v>
      </c>
    </row>
    <row r="484" spans="1:6" ht="12.75" customHeight="1" x14ac:dyDescent="0.25">
      <c r="A484" s="425"/>
      <c r="B484" s="425"/>
      <c r="C484" s="423" t="s">
        <v>1782</v>
      </c>
      <c r="D484" s="424" t="s">
        <v>1783</v>
      </c>
      <c r="E484" s="426" t="s">
        <v>1784</v>
      </c>
      <c r="F484" s="427">
        <v>19687.009999999998</v>
      </c>
    </row>
    <row r="485" spans="1:6" ht="12.75" customHeight="1" x14ac:dyDescent="0.25">
      <c r="A485" s="425"/>
      <c r="B485" s="425"/>
      <c r="C485" s="423" t="s">
        <v>1785</v>
      </c>
      <c r="D485" s="424" t="s">
        <v>1786</v>
      </c>
      <c r="E485" s="426" t="s">
        <v>1787</v>
      </c>
      <c r="F485" s="427">
        <v>21014.23</v>
      </c>
    </row>
    <row r="486" spans="1:6" ht="12.75" customHeight="1" x14ac:dyDescent="0.25">
      <c r="A486" s="425"/>
      <c r="B486" s="425"/>
      <c r="C486" s="423" t="s">
        <v>1788</v>
      </c>
      <c r="D486" s="424" t="s">
        <v>1789</v>
      </c>
      <c r="E486" s="426" t="s">
        <v>1790</v>
      </c>
      <c r="F486" s="427">
        <v>22341.439999999999</v>
      </c>
    </row>
    <row r="487" spans="1:6" ht="12.75" customHeight="1" x14ac:dyDescent="0.25">
      <c r="A487" s="425"/>
      <c r="B487" s="425"/>
      <c r="C487" s="423" t="s">
        <v>1791</v>
      </c>
      <c r="D487" s="424" t="s">
        <v>1792</v>
      </c>
      <c r="E487" s="426" t="s">
        <v>3460</v>
      </c>
      <c r="F487" s="427">
        <v>23668.66</v>
      </c>
    </row>
    <row r="488" spans="1:6" ht="41.25" customHeight="1" x14ac:dyDescent="0.25">
      <c r="A488" s="422" t="s">
        <v>1793</v>
      </c>
      <c r="B488" s="490" t="s">
        <v>1794</v>
      </c>
      <c r="C488" s="431"/>
      <c r="D488" s="424"/>
      <c r="E488" s="694" t="s">
        <v>1795</v>
      </c>
      <c r="F488" s="693"/>
    </row>
    <row r="489" spans="1:6" ht="12.75" customHeight="1" x14ac:dyDescent="0.25">
      <c r="A489" s="425"/>
      <c r="B489" s="432"/>
      <c r="C489" s="431" t="s">
        <v>1796</v>
      </c>
      <c r="D489" s="424" t="s">
        <v>1797</v>
      </c>
      <c r="E489" s="426" t="s">
        <v>1798</v>
      </c>
      <c r="F489" s="427">
        <v>426</v>
      </c>
    </row>
    <row r="490" spans="1:6" ht="12.75" customHeight="1" x14ac:dyDescent="0.25">
      <c r="A490" s="425"/>
      <c r="B490" s="432"/>
      <c r="C490" s="431" t="s">
        <v>1799</v>
      </c>
      <c r="D490" s="424" t="s">
        <v>1800</v>
      </c>
      <c r="E490" s="426" t="s">
        <v>1801</v>
      </c>
      <c r="F490" s="427">
        <v>851.99</v>
      </c>
    </row>
    <row r="491" spans="1:6" ht="25.5" customHeight="1" x14ac:dyDescent="0.25">
      <c r="A491" s="425"/>
      <c r="B491" s="432"/>
      <c r="C491" s="431" t="s">
        <v>1802</v>
      </c>
      <c r="D491" s="424" t="s">
        <v>1803</v>
      </c>
      <c r="E491" s="426" t="s">
        <v>1804</v>
      </c>
      <c r="F491" s="427">
        <v>1451.05</v>
      </c>
    </row>
    <row r="492" spans="1:6" ht="25.5" customHeight="1" x14ac:dyDescent="0.25">
      <c r="A492" s="425"/>
      <c r="B492" s="432"/>
      <c r="C492" s="431" t="s">
        <v>1805</v>
      </c>
      <c r="D492" s="424" t="s">
        <v>1806</v>
      </c>
      <c r="E492" s="426" t="s">
        <v>1807</v>
      </c>
      <c r="F492" s="427">
        <v>2342.98</v>
      </c>
    </row>
    <row r="493" spans="1:6" ht="25.5" customHeight="1" x14ac:dyDescent="0.25">
      <c r="A493" s="425"/>
      <c r="B493" s="432"/>
      <c r="C493" s="431" t="s">
        <v>1808</v>
      </c>
      <c r="D493" s="424" t="s">
        <v>1809</v>
      </c>
      <c r="E493" s="426" t="s">
        <v>1810</v>
      </c>
      <c r="F493" s="427">
        <v>3142.5</v>
      </c>
    </row>
    <row r="494" spans="1:6" ht="25.5" customHeight="1" x14ac:dyDescent="0.25">
      <c r="A494" s="425"/>
      <c r="B494" s="432"/>
      <c r="C494" s="431" t="s">
        <v>1811</v>
      </c>
      <c r="D494" s="424" t="s">
        <v>1812</v>
      </c>
      <c r="E494" s="426" t="s">
        <v>1813</v>
      </c>
      <c r="F494" s="427">
        <v>4021.7</v>
      </c>
    </row>
    <row r="495" spans="1:6" ht="25.5" customHeight="1" x14ac:dyDescent="0.25">
      <c r="A495" s="425"/>
      <c r="B495" s="432"/>
      <c r="C495" s="431" t="s">
        <v>1814</v>
      </c>
      <c r="D495" s="424" t="s">
        <v>1815</v>
      </c>
      <c r="E495" s="426" t="s">
        <v>1816</v>
      </c>
      <c r="F495" s="427">
        <v>4836.32</v>
      </c>
    </row>
    <row r="496" spans="1:6" ht="25.5" customHeight="1" x14ac:dyDescent="0.25">
      <c r="A496" s="425"/>
      <c r="B496" s="432"/>
      <c r="C496" s="431" t="s">
        <v>1817</v>
      </c>
      <c r="D496" s="424" t="s">
        <v>1818</v>
      </c>
      <c r="E496" s="426" t="s">
        <v>1819</v>
      </c>
      <c r="F496" s="427">
        <v>5725.9</v>
      </c>
    </row>
    <row r="497" spans="1:6" ht="25.5" customHeight="1" x14ac:dyDescent="0.25">
      <c r="A497" s="425"/>
      <c r="B497" s="432"/>
      <c r="C497" s="431" t="s">
        <v>1820</v>
      </c>
      <c r="D497" s="424" t="s">
        <v>1821</v>
      </c>
      <c r="E497" s="426" t="s">
        <v>1822</v>
      </c>
      <c r="F497" s="427">
        <v>6602.96</v>
      </c>
    </row>
    <row r="498" spans="1:6" ht="25.5" customHeight="1" x14ac:dyDescent="0.25">
      <c r="A498" s="425"/>
      <c r="B498" s="432"/>
      <c r="C498" s="431" t="s">
        <v>1823</v>
      </c>
      <c r="D498" s="424" t="s">
        <v>1824</v>
      </c>
      <c r="E498" s="426" t="s">
        <v>1825</v>
      </c>
      <c r="F498" s="427">
        <v>7454.95</v>
      </c>
    </row>
    <row r="499" spans="1:6" ht="25.5" customHeight="1" x14ac:dyDescent="0.25">
      <c r="A499" s="425"/>
      <c r="B499" s="432"/>
      <c r="C499" s="431" t="s">
        <v>1826</v>
      </c>
      <c r="D499" s="424" t="s">
        <v>1827</v>
      </c>
      <c r="E499" s="426" t="s">
        <v>1828</v>
      </c>
      <c r="F499" s="427">
        <v>8519.94</v>
      </c>
    </row>
    <row r="500" spans="1:6" ht="25.5" customHeight="1" x14ac:dyDescent="0.25">
      <c r="A500" s="425"/>
      <c r="B500" s="432"/>
      <c r="C500" s="431" t="s">
        <v>1829</v>
      </c>
      <c r="D500" s="424" t="s">
        <v>1830</v>
      </c>
      <c r="E500" s="426" t="s">
        <v>1831</v>
      </c>
      <c r="F500" s="427">
        <v>10223.93</v>
      </c>
    </row>
    <row r="501" spans="1:6" ht="25.5" customHeight="1" x14ac:dyDescent="0.25">
      <c r="A501" s="425"/>
      <c r="B501" s="432"/>
      <c r="C501" s="431" t="s">
        <v>1832</v>
      </c>
      <c r="D501" s="424" t="s">
        <v>1833</v>
      </c>
      <c r="E501" s="426" t="s">
        <v>1834</v>
      </c>
      <c r="F501" s="427">
        <v>11927.92</v>
      </c>
    </row>
    <row r="502" spans="1:6" ht="25.5" customHeight="1" x14ac:dyDescent="0.25">
      <c r="A502" s="425"/>
      <c r="B502" s="432"/>
      <c r="C502" s="431" t="s">
        <v>1835</v>
      </c>
      <c r="D502" s="424" t="s">
        <v>1836</v>
      </c>
      <c r="E502" s="426" t="s">
        <v>1837</v>
      </c>
      <c r="F502" s="427">
        <v>13631.91</v>
      </c>
    </row>
    <row r="503" spans="1:6" ht="25.5" customHeight="1" x14ac:dyDescent="0.25">
      <c r="A503" s="425"/>
      <c r="B503" s="432"/>
      <c r="C503" s="431" t="s">
        <v>1838</v>
      </c>
      <c r="D503" s="424" t="s">
        <v>1839</v>
      </c>
      <c r="E503" s="426" t="s">
        <v>1840</v>
      </c>
      <c r="F503" s="427">
        <v>15335.9</v>
      </c>
    </row>
    <row r="504" spans="1:6" ht="25.5" customHeight="1" x14ac:dyDescent="0.25">
      <c r="A504" s="425"/>
      <c r="B504" s="432"/>
      <c r="C504" s="431" t="s">
        <v>1841</v>
      </c>
      <c r="D504" s="424" t="s">
        <v>1842</v>
      </c>
      <c r="E504" s="426" t="s">
        <v>1843</v>
      </c>
      <c r="F504" s="427">
        <v>17039.89</v>
      </c>
    </row>
    <row r="505" spans="1:6" ht="25.5" customHeight="1" x14ac:dyDescent="0.25">
      <c r="A505" s="425"/>
      <c r="B505" s="432"/>
      <c r="C505" s="431" t="s">
        <v>1844</v>
      </c>
      <c r="D505" s="424" t="s">
        <v>1845</v>
      </c>
      <c r="E505" s="426" t="s">
        <v>1846</v>
      </c>
      <c r="F505" s="427">
        <v>18743.88</v>
      </c>
    </row>
    <row r="506" spans="1:6" ht="25.5" customHeight="1" x14ac:dyDescent="0.25">
      <c r="A506" s="425"/>
      <c r="B506" s="432"/>
      <c r="C506" s="431" t="s">
        <v>1847</v>
      </c>
      <c r="D506" s="424" t="s">
        <v>1848</v>
      </c>
      <c r="E506" s="426" t="s">
        <v>1849</v>
      </c>
      <c r="F506" s="427">
        <v>20447.87</v>
      </c>
    </row>
    <row r="507" spans="1:6" ht="25.5" customHeight="1" x14ac:dyDescent="0.25">
      <c r="A507" s="425"/>
      <c r="B507" s="432"/>
      <c r="C507" s="431" t="s">
        <v>1850</v>
      </c>
      <c r="D507" s="424" t="s">
        <v>1851</v>
      </c>
      <c r="E507" s="426" t="s">
        <v>1852</v>
      </c>
      <c r="F507" s="427">
        <v>22151.85</v>
      </c>
    </row>
    <row r="508" spans="1:6" ht="25.5" customHeight="1" x14ac:dyDescent="0.25">
      <c r="A508" s="425"/>
      <c r="B508" s="432"/>
      <c r="C508" s="431" t="s">
        <v>1853</v>
      </c>
      <c r="D508" s="424" t="s">
        <v>1854</v>
      </c>
      <c r="E508" s="426" t="s">
        <v>1855</v>
      </c>
      <c r="F508" s="427">
        <v>23855.84</v>
      </c>
    </row>
    <row r="509" spans="1:6" ht="25.5" customHeight="1" x14ac:dyDescent="0.25">
      <c r="A509" s="425"/>
      <c r="B509" s="432"/>
      <c r="C509" s="431" t="s">
        <v>1856</v>
      </c>
      <c r="D509" s="424" t="s">
        <v>1857</v>
      </c>
      <c r="E509" s="426" t="s">
        <v>1858</v>
      </c>
      <c r="F509" s="427">
        <v>25559.83</v>
      </c>
    </row>
    <row r="510" spans="1:6" ht="25.5" customHeight="1" x14ac:dyDescent="0.25">
      <c r="A510" s="425"/>
      <c r="B510" s="432"/>
      <c r="C510" s="433" t="s">
        <v>1859</v>
      </c>
      <c r="D510" s="434" t="s">
        <v>1860</v>
      </c>
      <c r="E510" s="435" t="s">
        <v>1861</v>
      </c>
      <c r="F510" s="436">
        <v>27263.82</v>
      </c>
    </row>
    <row r="511" spans="1:6" ht="25.5" customHeight="1" x14ac:dyDescent="0.25">
      <c r="A511" s="425"/>
      <c r="B511" s="432"/>
      <c r="C511" s="431" t="s">
        <v>1862</v>
      </c>
      <c r="D511" s="424" t="s">
        <v>1863</v>
      </c>
      <c r="E511" s="426" t="s">
        <v>1864</v>
      </c>
      <c r="F511" s="427">
        <v>28967.81</v>
      </c>
    </row>
    <row r="512" spans="1:6" ht="12.75" customHeight="1" x14ac:dyDescent="0.25">
      <c r="A512" s="425"/>
      <c r="B512" s="432"/>
      <c r="C512" s="431" t="s">
        <v>1865</v>
      </c>
      <c r="D512" s="424"/>
      <c r="E512" s="426" t="s">
        <v>3462</v>
      </c>
      <c r="F512" s="427"/>
    </row>
    <row r="513" spans="1:6" ht="25.5" customHeight="1" x14ac:dyDescent="0.25">
      <c r="A513" s="425"/>
      <c r="B513" s="432"/>
      <c r="C513" s="431" t="s">
        <v>3463</v>
      </c>
      <c r="D513" s="424" t="s">
        <v>3464</v>
      </c>
      <c r="E513" s="426" t="s">
        <v>3465</v>
      </c>
      <c r="F513" s="427">
        <v>31097.8</v>
      </c>
    </row>
    <row r="514" spans="1:6" ht="25.5" customHeight="1" x14ac:dyDescent="0.25">
      <c r="A514" s="425"/>
      <c r="B514" s="432"/>
      <c r="C514" s="431" t="s">
        <v>3466</v>
      </c>
      <c r="D514" s="424" t="s">
        <v>3467</v>
      </c>
      <c r="E514" s="426" t="s">
        <v>3468</v>
      </c>
      <c r="F514" s="427">
        <v>34505.769999999997</v>
      </c>
    </row>
    <row r="515" spans="1:6" ht="25.5" customHeight="1" x14ac:dyDescent="0.25">
      <c r="A515" s="425"/>
      <c r="B515" s="432"/>
      <c r="C515" s="431" t="s">
        <v>3469</v>
      </c>
      <c r="D515" s="424" t="s">
        <v>3470</v>
      </c>
      <c r="E515" s="426" t="s">
        <v>3471</v>
      </c>
      <c r="F515" s="427">
        <v>37913.75</v>
      </c>
    </row>
    <row r="516" spans="1:6" ht="25.5" customHeight="1" x14ac:dyDescent="0.25">
      <c r="A516" s="428"/>
      <c r="B516" s="437"/>
      <c r="C516" s="431" t="s">
        <v>3472</v>
      </c>
      <c r="D516" s="424" t="s">
        <v>3473</v>
      </c>
      <c r="E516" s="426" t="s">
        <v>3474</v>
      </c>
      <c r="F516" s="427">
        <v>41321.730000000003</v>
      </c>
    </row>
    <row r="517" spans="1:6" ht="25.5" customHeight="1" x14ac:dyDescent="0.25">
      <c r="A517" s="486"/>
      <c r="B517" s="425"/>
      <c r="C517" s="431" t="s">
        <v>3475</v>
      </c>
      <c r="D517" s="424" t="s">
        <v>3476</v>
      </c>
      <c r="E517" s="426" t="s">
        <v>3477</v>
      </c>
      <c r="F517" s="427">
        <v>44729.71</v>
      </c>
    </row>
    <row r="518" spans="1:6" ht="25.5" customHeight="1" x14ac:dyDescent="0.25">
      <c r="A518" s="487"/>
      <c r="B518" s="428"/>
      <c r="C518" s="431" t="s">
        <v>3478</v>
      </c>
      <c r="D518" s="424" t="s">
        <v>3479</v>
      </c>
      <c r="E518" s="426" t="s">
        <v>3480</v>
      </c>
      <c r="F518" s="427">
        <v>48137.68</v>
      </c>
    </row>
    <row r="519" spans="1:6" ht="25.5" customHeight="1" x14ac:dyDescent="0.25">
      <c r="A519" s="438" t="s">
        <v>1873</v>
      </c>
      <c r="B519" s="438" t="s">
        <v>1874</v>
      </c>
      <c r="C519" s="423"/>
      <c r="D519" s="424"/>
      <c r="E519" s="692" t="s">
        <v>1875</v>
      </c>
      <c r="F519" s="693"/>
    </row>
    <row r="520" spans="1:6" ht="14.5" x14ac:dyDescent="0.25">
      <c r="A520" s="425"/>
      <c r="B520" s="425"/>
      <c r="C520" s="423" t="s">
        <v>1876</v>
      </c>
      <c r="D520" s="424" t="s">
        <v>1877</v>
      </c>
      <c r="E520" s="426" t="s">
        <v>1878</v>
      </c>
      <c r="F520" s="427">
        <v>234.38</v>
      </c>
    </row>
    <row r="521" spans="1:6" ht="14.5" x14ac:dyDescent="0.25">
      <c r="A521" s="425"/>
      <c r="B521" s="425"/>
      <c r="C521" s="423" t="s">
        <v>1879</v>
      </c>
      <c r="D521" s="424" t="s">
        <v>1880</v>
      </c>
      <c r="E521" s="426" t="s">
        <v>1881</v>
      </c>
      <c r="F521" s="427">
        <v>375</v>
      </c>
    </row>
    <row r="522" spans="1:6" ht="12.75" customHeight="1" x14ac:dyDescent="0.25">
      <c r="A522" s="425"/>
      <c r="B522" s="425"/>
      <c r="C522" s="423" t="s">
        <v>1882</v>
      </c>
      <c r="D522" s="424" t="s">
        <v>1883</v>
      </c>
      <c r="E522" s="426" t="s">
        <v>835</v>
      </c>
      <c r="F522" s="427">
        <v>531.25</v>
      </c>
    </row>
    <row r="523" spans="1:6" ht="12.75" customHeight="1" x14ac:dyDescent="0.25">
      <c r="A523" s="425"/>
      <c r="B523" s="425"/>
      <c r="C523" s="423" t="s">
        <v>1884</v>
      </c>
      <c r="D523" s="424" t="s">
        <v>1885</v>
      </c>
      <c r="E523" s="426" t="s">
        <v>838</v>
      </c>
      <c r="F523" s="427">
        <v>718.75</v>
      </c>
    </row>
    <row r="524" spans="1:6" ht="12.75" customHeight="1" x14ac:dyDescent="0.25">
      <c r="A524" s="425"/>
      <c r="B524" s="425"/>
      <c r="C524" s="423" t="s">
        <v>1886</v>
      </c>
      <c r="D524" s="424" t="s">
        <v>1887</v>
      </c>
      <c r="E524" s="426" t="s">
        <v>841</v>
      </c>
      <c r="F524" s="427">
        <v>906.25</v>
      </c>
    </row>
    <row r="525" spans="1:6" ht="12.75" customHeight="1" x14ac:dyDescent="0.25">
      <c r="A525" s="425"/>
      <c r="B525" s="425"/>
      <c r="C525" s="423" t="s">
        <v>1888</v>
      </c>
      <c r="D525" s="424" t="s">
        <v>1889</v>
      </c>
      <c r="E525" s="426" t="s">
        <v>844</v>
      </c>
      <c r="F525" s="427">
        <v>1093.75</v>
      </c>
    </row>
    <row r="526" spans="1:6" ht="12.75" customHeight="1" x14ac:dyDescent="0.25">
      <c r="A526" s="425"/>
      <c r="B526" s="425"/>
      <c r="C526" s="423" t="s">
        <v>1890</v>
      </c>
      <c r="D526" s="424" t="s">
        <v>1891</v>
      </c>
      <c r="E526" s="426" t="s">
        <v>847</v>
      </c>
      <c r="F526" s="427">
        <v>1281.25</v>
      </c>
    </row>
    <row r="527" spans="1:6" ht="12.75" customHeight="1" x14ac:dyDescent="0.25">
      <c r="A527" s="425"/>
      <c r="B527" s="425"/>
      <c r="C527" s="423" t="s">
        <v>1892</v>
      </c>
      <c r="D527" s="424" t="s">
        <v>1893</v>
      </c>
      <c r="E527" s="426" t="s">
        <v>850</v>
      </c>
      <c r="F527" s="427">
        <v>1468.75</v>
      </c>
    </row>
    <row r="528" spans="1:6" ht="12.75" customHeight="1" x14ac:dyDescent="0.25">
      <c r="A528" s="425"/>
      <c r="B528" s="425"/>
      <c r="C528" s="423" t="s">
        <v>1894</v>
      </c>
      <c r="D528" s="424" t="s">
        <v>1895</v>
      </c>
      <c r="E528" s="426" t="s">
        <v>1350</v>
      </c>
      <c r="F528" s="427">
        <v>1656.25</v>
      </c>
    </row>
    <row r="529" spans="1:6" ht="12.75" customHeight="1" x14ac:dyDescent="0.25">
      <c r="A529" s="425"/>
      <c r="B529" s="425"/>
      <c r="C529" s="423" t="s">
        <v>1896</v>
      </c>
      <c r="D529" s="424" t="s">
        <v>1897</v>
      </c>
      <c r="E529" s="426" t="s">
        <v>1353</v>
      </c>
      <c r="F529" s="427">
        <v>1906.25</v>
      </c>
    </row>
    <row r="530" spans="1:6" ht="12.75" customHeight="1" x14ac:dyDescent="0.25">
      <c r="A530" s="425"/>
      <c r="B530" s="425"/>
      <c r="C530" s="423" t="s">
        <v>1898</v>
      </c>
      <c r="D530" s="424" t="s">
        <v>1899</v>
      </c>
      <c r="E530" s="426" t="s">
        <v>1356</v>
      </c>
      <c r="F530" s="427">
        <v>2281.25</v>
      </c>
    </row>
    <row r="531" spans="1:6" ht="12.75" customHeight="1" x14ac:dyDescent="0.25">
      <c r="A531" s="425"/>
      <c r="B531" s="425"/>
      <c r="C531" s="423" t="s">
        <v>1900</v>
      </c>
      <c r="D531" s="424" t="s">
        <v>1901</v>
      </c>
      <c r="E531" s="426" t="s">
        <v>1359</v>
      </c>
      <c r="F531" s="427">
        <v>2656.25</v>
      </c>
    </row>
    <row r="532" spans="1:6" ht="12.75" customHeight="1" x14ac:dyDescent="0.25">
      <c r="A532" s="425"/>
      <c r="B532" s="425"/>
      <c r="C532" s="423" t="s">
        <v>1902</v>
      </c>
      <c r="D532" s="424" t="s">
        <v>1903</v>
      </c>
      <c r="E532" s="426" t="s">
        <v>1362</v>
      </c>
      <c r="F532" s="427">
        <v>3031.25</v>
      </c>
    </row>
    <row r="533" spans="1:6" ht="12.75" customHeight="1" x14ac:dyDescent="0.25">
      <c r="A533" s="425"/>
      <c r="B533" s="425"/>
      <c r="C533" s="423" t="s">
        <v>1904</v>
      </c>
      <c r="D533" s="424" t="s">
        <v>1905</v>
      </c>
      <c r="E533" s="426" t="s">
        <v>1365</v>
      </c>
      <c r="F533" s="427">
        <v>3406.25</v>
      </c>
    </row>
    <row r="534" spans="1:6" ht="12.75" customHeight="1" x14ac:dyDescent="0.25">
      <c r="A534" s="425"/>
      <c r="B534" s="425"/>
      <c r="C534" s="423" t="s">
        <v>1906</v>
      </c>
      <c r="D534" s="424" t="s">
        <v>1907</v>
      </c>
      <c r="E534" s="426" t="s">
        <v>1908</v>
      </c>
      <c r="F534" s="427">
        <v>3781.25</v>
      </c>
    </row>
    <row r="535" spans="1:6" ht="12.75" customHeight="1" x14ac:dyDescent="0.25">
      <c r="A535" s="425"/>
      <c r="B535" s="425"/>
      <c r="C535" s="423" t="s">
        <v>1909</v>
      </c>
      <c r="D535" s="424" t="s">
        <v>1910</v>
      </c>
      <c r="E535" s="426" t="s">
        <v>1911</v>
      </c>
      <c r="F535" s="427">
        <v>4656.25</v>
      </c>
    </row>
    <row r="536" spans="1:6" ht="12.75" customHeight="1" x14ac:dyDescent="0.25">
      <c r="A536" s="425"/>
      <c r="B536" s="425"/>
      <c r="C536" s="423" t="s">
        <v>1912</v>
      </c>
      <c r="D536" s="424" t="s">
        <v>1913</v>
      </c>
      <c r="E536" s="426" t="s">
        <v>1914</v>
      </c>
      <c r="F536" s="427">
        <v>6531.25</v>
      </c>
    </row>
    <row r="537" spans="1:6" ht="12.75" customHeight="1" x14ac:dyDescent="0.25">
      <c r="A537" s="425"/>
      <c r="B537" s="425"/>
      <c r="C537" s="423" t="s">
        <v>1915</v>
      </c>
      <c r="D537" s="424" t="s">
        <v>1916</v>
      </c>
      <c r="E537" s="426" t="s">
        <v>1917</v>
      </c>
      <c r="F537" s="427">
        <v>8406.25</v>
      </c>
    </row>
    <row r="538" spans="1:6" ht="12.75" customHeight="1" x14ac:dyDescent="0.25">
      <c r="A538" s="425"/>
      <c r="B538" s="425"/>
      <c r="C538" s="423" t="s">
        <v>1918</v>
      </c>
      <c r="D538" s="424" t="s">
        <v>1919</v>
      </c>
      <c r="E538" s="426" t="s">
        <v>1920</v>
      </c>
      <c r="F538" s="427">
        <v>10281.25</v>
      </c>
    </row>
    <row r="539" spans="1:6" ht="12.75" customHeight="1" x14ac:dyDescent="0.25">
      <c r="A539" s="425"/>
      <c r="B539" s="425"/>
      <c r="C539" s="423" t="s">
        <v>1921</v>
      </c>
      <c r="D539" s="424" t="s">
        <v>1922</v>
      </c>
      <c r="E539" s="426" t="s">
        <v>1923</v>
      </c>
      <c r="F539" s="427">
        <v>13093.75</v>
      </c>
    </row>
    <row r="540" spans="1:6" ht="12.75" customHeight="1" x14ac:dyDescent="0.25">
      <c r="A540" s="425"/>
      <c r="B540" s="425"/>
      <c r="C540" s="423" t="s">
        <v>1924</v>
      </c>
      <c r="D540" s="424" t="s">
        <v>1925</v>
      </c>
      <c r="E540" s="426" t="s">
        <v>1926</v>
      </c>
      <c r="F540" s="427">
        <v>17781.25</v>
      </c>
    </row>
    <row r="541" spans="1:6" ht="12.75" customHeight="1" x14ac:dyDescent="0.25">
      <c r="A541" s="425"/>
      <c r="B541" s="425"/>
      <c r="C541" s="423" t="s">
        <v>1927</v>
      </c>
      <c r="D541" s="424" t="s">
        <v>1928</v>
      </c>
      <c r="E541" s="426" t="s">
        <v>1929</v>
      </c>
      <c r="F541" s="427">
        <v>22468.75</v>
      </c>
    </row>
    <row r="542" spans="1:6" ht="12.75" customHeight="1" x14ac:dyDescent="0.25">
      <c r="A542" s="425"/>
      <c r="B542" s="425"/>
      <c r="C542" s="423" t="s">
        <v>1930</v>
      </c>
      <c r="D542" s="424" t="s">
        <v>1931</v>
      </c>
      <c r="E542" s="426" t="s">
        <v>1932</v>
      </c>
      <c r="F542" s="427">
        <v>28718.75</v>
      </c>
    </row>
    <row r="543" spans="1:6" ht="12.75" customHeight="1" x14ac:dyDescent="0.25">
      <c r="A543" s="425"/>
      <c r="B543" s="425"/>
      <c r="C543" s="423" t="s">
        <v>1933</v>
      </c>
      <c r="D543" s="424" t="s">
        <v>1934</v>
      </c>
      <c r="E543" s="426" t="s">
        <v>1935</v>
      </c>
      <c r="F543" s="427">
        <v>38093.75</v>
      </c>
    </row>
    <row r="544" spans="1:6" ht="12.75" customHeight="1" x14ac:dyDescent="0.25">
      <c r="A544" s="425"/>
      <c r="B544" s="425"/>
      <c r="C544" s="423" t="s">
        <v>1936</v>
      </c>
      <c r="D544" s="424" t="s">
        <v>1937</v>
      </c>
      <c r="E544" s="426" t="s">
        <v>1938</v>
      </c>
      <c r="F544" s="427">
        <v>47468.75</v>
      </c>
    </row>
    <row r="545" spans="1:6" ht="12.75" customHeight="1" x14ac:dyDescent="0.25">
      <c r="A545" s="425"/>
      <c r="B545" s="425"/>
      <c r="C545" s="423" t="s">
        <v>1939</v>
      </c>
      <c r="D545" s="424" t="s">
        <v>1940</v>
      </c>
      <c r="E545" s="426" t="s">
        <v>1941</v>
      </c>
      <c r="F545" s="427">
        <v>56843.75</v>
      </c>
    </row>
    <row r="546" spans="1:6" ht="12.75" customHeight="1" x14ac:dyDescent="0.25">
      <c r="A546" s="425"/>
      <c r="B546" s="425"/>
      <c r="C546" s="423" t="s">
        <v>1942</v>
      </c>
      <c r="D546" s="424" t="s">
        <v>1943</v>
      </c>
      <c r="E546" s="426" t="s">
        <v>1944</v>
      </c>
      <c r="F546" s="427">
        <v>66218.75</v>
      </c>
    </row>
    <row r="547" spans="1:6" ht="12.75" customHeight="1" x14ac:dyDescent="0.25">
      <c r="A547" s="425"/>
      <c r="B547" s="425"/>
      <c r="C547" s="423" t="s">
        <v>1945</v>
      </c>
      <c r="D547" s="424" t="s">
        <v>1946</v>
      </c>
      <c r="E547" s="426" t="s">
        <v>1947</v>
      </c>
      <c r="F547" s="427">
        <v>75593.75</v>
      </c>
    </row>
    <row r="548" spans="1:6" ht="12.75" customHeight="1" x14ac:dyDescent="0.25">
      <c r="A548" s="425"/>
      <c r="B548" s="425"/>
      <c r="C548" s="423" t="s">
        <v>1948</v>
      </c>
      <c r="D548" s="424" t="s">
        <v>1949</v>
      </c>
      <c r="E548" s="426" t="s">
        <v>3485</v>
      </c>
      <c r="F548" s="427">
        <v>84968.75</v>
      </c>
    </row>
    <row r="549" spans="1:6" ht="25.5" customHeight="1" x14ac:dyDescent="0.25">
      <c r="A549" s="422" t="s">
        <v>1950</v>
      </c>
      <c r="B549" s="430" t="s">
        <v>1951</v>
      </c>
      <c r="C549" s="431"/>
      <c r="D549" s="424"/>
      <c r="E549" s="692" t="s">
        <v>1952</v>
      </c>
      <c r="F549" s="693"/>
    </row>
    <row r="550" spans="1:6" ht="14.5" x14ac:dyDescent="0.25">
      <c r="A550" s="425"/>
      <c r="B550" s="432"/>
      <c r="C550" s="431" t="s">
        <v>1953</v>
      </c>
      <c r="D550" s="424" t="s">
        <v>1954</v>
      </c>
      <c r="E550" s="426" t="s">
        <v>1955</v>
      </c>
      <c r="F550" s="427">
        <v>182.29</v>
      </c>
    </row>
    <row r="551" spans="1:6" ht="14.5" x14ac:dyDescent="0.25">
      <c r="A551" s="425"/>
      <c r="B551" s="432"/>
      <c r="C551" s="431" t="s">
        <v>1956</v>
      </c>
      <c r="D551" s="424" t="s">
        <v>1957</v>
      </c>
      <c r="E551" s="426" t="s">
        <v>1958</v>
      </c>
      <c r="F551" s="427">
        <v>319.01</v>
      </c>
    </row>
    <row r="552" spans="1:6" ht="12.75" customHeight="1" x14ac:dyDescent="0.25">
      <c r="A552" s="425"/>
      <c r="B552" s="432"/>
      <c r="C552" s="431" t="s">
        <v>1959</v>
      </c>
      <c r="D552" s="424" t="s">
        <v>1960</v>
      </c>
      <c r="E552" s="426" t="s">
        <v>1961</v>
      </c>
      <c r="F552" s="427">
        <v>455.73</v>
      </c>
    </row>
    <row r="553" spans="1:6" ht="12.75" customHeight="1" x14ac:dyDescent="0.25">
      <c r="A553" s="425"/>
      <c r="B553" s="432"/>
      <c r="C553" s="431" t="s">
        <v>1962</v>
      </c>
      <c r="D553" s="424" t="s">
        <v>1963</v>
      </c>
      <c r="E553" s="426" t="s">
        <v>1870</v>
      </c>
      <c r="F553" s="427">
        <v>592.45000000000005</v>
      </c>
    </row>
    <row r="554" spans="1:6" ht="12.75" customHeight="1" x14ac:dyDescent="0.25">
      <c r="A554" s="425"/>
      <c r="B554" s="432"/>
      <c r="C554" s="431" t="s">
        <v>1964</v>
      </c>
      <c r="D554" s="424" t="s">
        <v>1965</v>
      </c>
      <c r="E554" s="426" t="s">
        <v>1871</v>
      </c>
      <c r="F554" s="427">
        <v>729.17</v>
      </c>
    </row>
    <row r="555" spans="1:6" ht="12.75" customHeight="1" x14ac:dyDescent="0.25">
      <c r="A555" s="425"/>
      <c r="B555" s="432"/>
      <c r="C555" s="431" t="s">
        <v>1966</v>
      </c>
      <c r="D555" s="424" t="s">
        <v>1967</v>
      </c>
      <c r="E555" s="426" t="s">
        <v>1872</v>
      </c>
      <c r="F555" s="427">
        <v>865.89</v>
      </c>
    </row>
    <row r="556" spans="1:6" ht="12.75" customHeight="1" x14ac:dyDescent="0.25">
      <c r="A556" s="425"/>
      <c r="B556" s="432"/>
      <c r="C556" s="431" t="s">
        <v>1968</v>
      </c>
      <c r="D556" s="424" t="s">
        <v>1969</v>
      </c>
      <c r="E556" s="426" t="s">
        <v>1970</v>
      </c>
      <c r="F556" s="427">
        <v>1002.61</v>
      </c>
    </row>
    <row r="557" spans="1:6" ht="12.75" customHeight="1" x14ac:dyDescent="0.25">
      <c r="A557" s="425"/>
      <c r="B557" s="432"/>
      <c r="C557" s="431" t="s">
        <v>1971</v>
      </c>
      <c r="D557" s="424" t="s">
        <v>1972</v>
      </c>
      <c r="E557" s="426" t="s">
        <v>1973</v>
      </c>
      <c r="F557" s="427">
        <v>1139.33</v>
      </c>
    </row>
    <row r="558" spans="1:6" ht="12.75" customHeight="1" x14ac:dyDescent="0.25">
      <c r="A558" s="425"/>
      <c r="B558" s="432"/>
      <c r="C558" s="433" t="s">
        <v>1974</v>
      </c>
      <c r="D558" s="434" t="s">
        <v>1975</v>
      </c>
      <c r="E558" s="435" t="s">
        <v>1976</v>
      </c>
      <c r="F558" s="436">
        <v>1276.05</v>
      </c>
    </row>
    <row r="559" spans="1:6" ht="12.75" customHeight="1" x14ac:dyDescent="0.25">
      <c r="A559" s="425"/>
      <c r="B559" s="432"/>
      <c r="C559" s="433" t="s">
        <v>1977</v>
      </c>
      <c r="D559" s="434" t="s">
        <v>1978</v>
      </c>
      <c r="E559" s="435" t="s">
        <v>1979</v>
      </c>
      <c r="F559" s="436">
        <v>1458.35</v>
      </c>
    </row>
    <row r="560" spans="1:6" ht="12.75" customHeight="1" x14ac:dyDescent="0.25">
      <c r="A560" s="425"/>
      <c r="B560" s="432"/>
      <c r="C560" s="431" t="s">
        <v>1980</v>
      </c>
      <c r="D560" s="424" t="s">
        <v>1981</v>
      </c>
      <c r="E560" s="426" t="s">
        <v>1982</v>
      </c>
      <c r="F560" s="427">
        <v>1731.79</v>
      </c>
    </row>
    <row r="561" spans="1:6" ht="12.75" customHeight="1" x14ac:dyDescent="0.25">
      <c r="A561" s="425"/>
      <c r="B561" s="432"/>
      <c r="C561" s="431" t="s">
        <v>1983</v>
      </c>
      <c r="D561" s="424" t="s">
        <v>1984</v>
      </c>
      <c r="E561" s="426" t="s">
        <v>1985</v>
      </c>
      <c r="F561" s="427">
        <v>2005.23</v>
      </c>
    </row>
    <row r="562" spans="1:6" ht="12.75" customHeight="1" x14ac:dyDescent="0.25">
      <c r="A562" s="425"/>
      <c r="B562" s="432"/>
      <c r="C562" s="431" t="s">
        <v>1986</v>
      </c>
      <c r="D562" s="424" t="s">
        <v>1987</v>
      </c>
      <c r="E562" s="426" t="s">
        <v>1988</v>
      </c>
      <c r="F562" s="427">
        <v>2278.67</v>
      </c>
    </row>
    <row r="563" spans="1:6" ht="12.75" customHeight="1" x14ac:dyDescent="0.25">
      <c r="A563" s="425"/>
      <c r="B563" s="432"/>
      <c r="C563" s="431" t="s">
        <v>1989</v>
      </c>
      <c r="D563" s="424" t="s">
        <v>1990</v>
      </c>
      <c r="E563" s="426" t="s">
        <v>1991</v>
      </c>
      <c r="F563" s="427">
        <v>2552.11</v>
      </c>
    </row>
    <row r="564" spans="1:6" ht="12.75" customHeight="1" x14ac:dyDescent="0.25">
      <c r="A564" s="425"/>
      <c r="B564" s="432"/>
      <c r="C564" s="431" t="s">
        <v>1992</v>
      </c>
      <c r="D564" s="424" t="s">
        <v>1993</v>
      </c>
      <c r="E564" s="426" t="s">
        <v>1994</v>
      </c>
      <c r="F564" s="427">
        <v>2825.55</v>
      </c>
    </row>
    <row r="565" spans="1:6" ht="12.75" customHeight="1" x14ac:dyDescent="0.25">
      <c r="A565" s="425"/>
      <c r="B565" s="432"/>
      <c r="C565" s="431" t="s">
        <v>1995</v>
      </c>
      <c r="D565" s="424" t="s">
        <v>1996</v>
      </c>
      <c r="E565" s="426" t="s">
        <v>1997</v>
      </c>
      <c r="F565" s="427">
        <v>3190.13</v>
      </c>
    </row>
    <row r="566" spans="1:6" ht="12.75" customHeight="1" x14ac:dyDescent="0.25">
      <c r="A566" s="425"/>
      <c r="B566" s="432"/>
      <c r="C566" s="431" t="s">
        <v>1998</v>
      </c>
      <c r="D566" s="424" t="s">
        <v>1999</v>
      </c>
      <c r="E566" s="426" t="s">
        <v>2000</v>
      </c>
      <c r="F566" s="427">
        <v>3737.01</v>
      </c>
    </row>
    <row r="567" spans="1:6" ht="12.75" customHeight="1" x14ac:dyDescent="0.25">
      <c r="A567" s="425"/>
      <c r="B567" s="432"/>
      <c r="C567" s="431" t="s">
        <v>2001</v>
      </c>
      <c r="D567" s="424" t="s">
        <v>2002</v>
      </c>
      <c r="E567" s="426" t="s">
        <v>2003</v>
      </c>
      <c r="F567" s="427">
        <v>4283.8900000000003</v>
      </c>
    </row>
    <row r="568" spans="1:6" ht="12.75" customHeight="1" x14ac:dyDescent="0.25">
      <c r="A568" s="425"/>
      <c r="B568" s="432"/>
      <c r="C568" s="431" t="s">
        <v>2004</v>
      </c>
      <c r="D568" s="424" t="s">
        <v>2005</v>
      </c>
      <c r="E568" s="426" t="s">
        <v>2006</v>
      </c>
      <c r="F568" s="427">
        <v>5013.07</v>
      </c>
    </row>
    <row r="569" spans="1:6" ht="12.75" customHeight="1" x14ac:dyDescent="0.25">
      <c r="A569" s="425"/>
      <c r="B569" s="432"/>
      <c r="C569" s="433" t="s">
        <v>2007</v>
      </c>
      <c r="D569" s="434" t="s">
        <v>2008</v>
      </c>
      <c r="E569" s="435" t="s">
        <v>2009</v>
      </c>
      <c r="F569" s="436">
        <v>6106.83</v>
      </c>
    </row>
    <row r="570" spans="1:6" ht="12.75" customHeight="1" x14ac:dyDescent="0.25">
      <c r="A570" s="425"/>
      <c r="B570" s="432"/>
      <c r="C570" s="431" t="s">
        <v>2010</v>
      </c>
      <c r="D570" s="424" t="s">
        <v>2011</v>
      </c>
      <c r="E570" s="426" t="s">
        <v>2012</v>
      </c>
      <c r="F570" s="427">
        <v>7200.59</v>
      </c>
    </row>
    <row r="571" spans="1:6" ht="12.75" customHeight="1" x14ac:dyDescent="0.25">
      <c r="A571" s="428"/>
      <c r="B571" s="437"/>
      <c r="C571" s="431" t="s">
        <v>2013</v>
      </c>
      <c r="D571" s="424" t="s">
        <v>2014</v>
      </c>
      <c r="E571" s="426" t="s">
        <v>3490</v>
      </c>
      <c r="F571" s="427">
        <v>8294.35</v>
      </c>
    </row>
    <row r="572" spans="1:6" ht="25.5" customHeight="1" x14ac:dyDescent="0.25">
      <c r="A572" s="422" t="s">
        <v>2015</v>
      </c>
      <c r="B572" s="422" t="s">
        <v>2016</v>
      </c>
      <c r="C572" s="423"/>
      <c r="D572" s="424"/>
      <c r="E572" s="692" t="s">
        <v>2017</v>
      </c>
      <c r="F572" s="693"/>
    </row>
    <row r="573" spans="1:6" ht="14.5" x14ac:dyDescent="0.25">
      <c r="A573" s="425"/>
      <c r="B573" s="425"/>
      <c r="C573" s="423" t="s">
        <v>2018</v>
      </c>
      <c r="D573" s="424" t="s">
        <v>2019</v>
      </c>
      <c r="E573" s="426" t="s">
        <v>4067</v>
      </c>
      <c r="F573" s="427">
        <v>315.44</v>
      </c>
    </row>
    <row r="574" spans="1:6" ht="14.5" x14ac:dyDescent="0.25">
      <c r="A574" s="425"/>
      <c r="B574" s="425"/>
      <c r="C574" s="423" t="s">
        <v>2020</v>
      </c>
      <c r="D574" s="424" t="s">
        <v>2021</v>
      </c>
      <c r="E574" s="426" t="s">
        <v>4068</v>
      </c>
      <c r="F574" s="427">
        <v>516.17999999999995</v>
      </c>
    </row>
    <row r="575" spans="1:6" ht="12.75" customHeight="1" x14ac:dyDescent="0.25">
      <c r="A575" s="425"/>
      <c r="B575" s="425"/>
      <c r="C575" s="423" t="s">
        <v>2022</v>
      </c>
      <c r="D575" s="424" t="s">
        <v>2023</v>
      </c>
      <c r="E575" s="426" t="s">
        <v>1199</v>
      </c>
      <c r="F575" s="427">
        <v>688.24</v>
      </c>
    </row>
    <row r="576" spans="1:6" ht="12.75" customHeight="1" x14ac:dyDescent="0.25">
      <c r="A576" s="428"/>
      <c r="B576" s="428"/>
      <c r="C576" s="423" t="s">
        <v>2024</v>
      </c>
      <c r="D576" s="424" t="s">
        <v>2025</v>
      </c>
      <c r="E576" s="426" t="s">
        <v>1202</v>
      </c>
      <c r="F576" s="427">
        <v>1032.3599999999999</v>
      </c>
    </row>
    <row r="577" spans="1:6" ht="12.75" customHeight="1" x14ac:dyDescent="0.25">
      <c r="A577" s="425"/>
      <c r="B577" s="425"/>
      <c r="C577" s="439" t="s">
        <v>2026</v>
      </c>
      <c r="D577" s="434" t="s">
        <v>2027</v>
      </c>
      <c r="E577" s="435" t="s">
        <v>1205</v>
      </c>
      <c r="F577" s="436">
        <v>1376.48</v>
      </c>
    </row>
    <row r="578" spans="1:6" ht="12.75" customHeight="1" x14ac:dyDescent="0.25">
      <c r="A578" s="425"/>
      <c r="B578" s="425"/>
      <c r="C578" s="423" t="s">
        <v>2028</v>
      </c>
      <c r="D578" s="424" t="s">
        <v>2029</v>
      </c>
      <c r="E578" s="426" t="s">
        <v>1208</v>
      </c>
      <c r="F578" s="427">
        <v>1720.6</v>
      </c>
    </row>
    <row r="579" spans="1:6" ht="12.75" customHeight="1" x14ac:dyDescent="0.25">
      <c r="A579" s="425"/>
      <c r="B579" s="425"/>
      <c r="C579" s="423" t="s">
        <v>2030</v>
      </c>
      <c r="D579" s="424" t="s">
        <v>2031</v>
      </c>
      <c r="E579" s="426" t="s">
        <v>1020</v>
      </c>
      <c r="F579" s="427">
        <v>2064.7199999999998</v>
      </c>
    </row>
    <row r="580" spans="1:6" ht="12.75" customHeight="1" x14ac:dyDescent="0.25">
      <c r="A580" s="425"/>
      <c r="B580" s="425"/>
      <c r="C580" s="423" t="s">
        <v>2032</v>
      </c>
      <c r="D580" s="424" t="s">
        <v>2033</v>
      </c>
      <c r="E580" s="426" t="s">
        <v>1021</v>
      </c>
      <c r="F580" s="427">
        <v>2408.84</v>
      </c>
    </row>
    <row r="581" spans="1:6" ht="12.75" customHeight="1" x14ac:dyDescent="0.25">
      <c r="A581" s="425"/>
      <c r="B581" s="425"/>
      <c r="C581" s="423" t="s">
        <v>2034</v>
      </c>
      <c r="D581" s="424" t="s">
        <v>2035</v>
      </c>
      <c r="E581" s="426" t="s">
        <v>1022</v>
      </c>
      <c r="F581" s="427">
        <v>2752.96</v>
      </c>
    </row>
    <row r="582" spans="1:6" ht="12.75" customHeight="1" x14ac:dyDescent="0.25">
      <c r="A582" s="425"/>
      <c r="B582" s="425"/>
      <c r="C582" s="423" t="s">
        <v>2036</v>
      </c>
      <c r="D582" s="424" t="s">
        <v>2037</v>
      </c>
      <c r="E582" s="426" t="s">
        <v>1023</v>
      </c>
      <c r="F582" s="427">
        <v>3097.08</v>
      </c>
    </row>
    <row r="583" spans="1:6" ht="12.75" customHeight="1" x14ac:dyDescent="0.25">
      <c r="A583" s="425"/>
      <c r="B583" s="425"/>
      <c r="C583" s="423" t="s">
        <v>2038</v>
      </c>
      <c r="D583" s="424" t="s">
        <v>2039</v>
      </c>
      <c r="E583" s="426" t="s">
        <v>1219</v>
      </c>
      <c r="F583" s="427">
        <v>3606.13</v>
      </c>
    </row>
    <row r="584" spans="1:6" ht="12.75" customHeight="1" x14ac:dyDescent="0.25">
      <c r="A584" s="425"/>
      <c r="B584" s="425"/>
      <c r="C584" s="423" t="s">
        <v>2040</v>
      </c>
      <c r="D584" s="424" t="s">
        <v>2041</v>
      </c>
      <c r="E584" s="426" t="s">
        <v>1024</v>
      </c>
      <c r="F584" s="427">
        <v>4265.45</v>
      </c>
    </row>
    <row r="585" spans="1:6" ht="12.75" customHeight="1" x14ac:dyDescent="0.25">
      <c r="A585" s="425"/>
      <c r="B585" s="425"/>
      <c r="C585" s="423" t="s">
        <v>2042</v>
      </c>
      <c r="D585" s="424" t="s">
        <v>2043</v>
      </c>
      <c r="E585" s="426" t="s">
        <v>1025</v>
      </c>
      <c r="F585" s="427">
        <v>4986.8100000000004</v>
      </c>
    </row>
    <row r="586" spans="1:6" ht="12.75" customHeight="1" x14ac:dyDescent="0.25">
      <c r="A586" s="425"/>
      <c r="B586" s="425"/>
      <c r="C586" s="423" t="s">
        <v>2044</v>
      </c>
      <c r="D586" s="424" t="s">
        <v>2045</v>
      </c>
      <c r="E586" s="426" t="s">
        <v>1026</v>
      </c>
      <c r="F586" s="427">
        <v>5627.72</v>
      </c>
    </row>
    <row r="587" spans="1:6" ht="12.75" customHeight="1" x14ac:dyDescent="0.25">
      <c r="A587" s="425"/>
      <c r="B587" s="425"/>
      <c r="C587" s="423" t="s">
        <v>2046</v>
      </c>
      <c r="D587" s="424" t="s">
        <v>2047</v>
      </c>
      <c r="E587" s="426" t="s">
        <v>1027</v>
      </c>
      <c r="F587" s="427">
        <v>6339.85</v>
      </c>
    </row>
    <row r="588" spans="1:6" ht="12.75" customHeight="1" x14ac:dyDescent="0.25">
      <c r="A588" s="425"/>
      <c r="B588" s="425"/>
      <c r="C588" s="423" t="s">
        <v>2048</v>
      </c>
      <c r="D588" s="424" t="s">
        <v>2049</v>
      </c>
      <c r="E588" s="426" t="s">
        <v>1871</v>
      </c>
      <c r="F588" s="427">
        <v>7341.23</v>
      </c>
    </row>
    <row r="589" spans="1:6" ht="12.75" customHeight="1" x14ac:dyDescent="0.25">
      <c r="A589" s="425"/>
      <c r="B589" s="425"/>
      <c r="C589" s="423" t="s">
        <v>2050</v>
      </c>
      <c r="D589" s="424" t="s">
        <v>2051</v>
      </c>
      <c r="E589" s="426" t="s">
        <v>1872</v>
      </c>
      <c r="F589" s="427">
        <v>8696.2000000000007</v>
      </c>
    </row>
    <row r="590" spans="1:6" ht="12.75" customHeight="1" x14ac:dyDescent="0.25">
      <c r="A590" s="425"/>
      <c r="B590" s="425"/>
      <c r="C590" s="423" t="s">
        <v>2052</v>
      </c>
      <c r="D590" s="424" t="s">
        <v>2053</v>
      </c>
      <c r="E590" s="426" t="s">
        <v>1970</v>
      </c>
      <c r="F590" s="427">
        <v>10094.19</v>
      </c>
    </row>
    <row r="591" spans="1:6" ht="12.75" customHeight="1" x14ac:dyDescent="0.25">
      <c r="A591" s="425"/>
      <c r="B591" s="425"/>
      <c r="C591" s="423" t="s">
        <v>2054</v>
      </c>
      <c r="D591" s="424" t="s">
        <v>2055</v>
      </c>
      <c r="E591" s="426" t="s">
        <v>2056</v>
      </c>
      <c r="F591" s="427">
        <v>11929.49</v>
      </c>
    </row>
    <row r="592" spans="1:6" ht="12.75" customHeight="1" x14ac:dyDescent="0.25">
      <c r="A592" s="425"/>
      <c r="B592" s="425"/>
      <c r="C592" s="423" t="s">
        <v>2057</v>
      </c>
      <c r="D592" s="424" t="s">
        <v>2058</v>
      </c>
      <c r="E592" s="426" t="s">
        <v>1979</v>
      </c>
      <c r="F592" s="427">
        <v>14606.35</v>
      </c>
    </row>
    <row r="593" spans="1:6" ht="12.75" customHeight="1" x14ac:dyDescent="0.25">
      <c r="A593" s="425"/>
      <c r="B593" s="425"/>
      <c r="C593" s="423" t="s">
        <v>2059</v>
      </c>
      <c r="D593" s="424" t="s">
        <v>2060</v>
      </c>
      <c r="E593" s="426" t="s">
        <v>1982</v>
      </c>
      <c r="F593" s="427">
        <v>17435.41</v>
      </c>
    </row>
    <row r="594" spans="1:6" ht="12.75" customHeight="1" x14ac:dyDescent="0.25">
      <c r="A594" s="425"/>
      <c r="B594" s="425"/>
      <c r="C594" s="423" t="s">
        <v>2061</v>
      </c>
      <c r="D594" s="424" t="s">
        <v>2062</v>
      </c>
      <c r="E594" s="426" t="s">
        <v>1985</v>
      </c>
      <c r="F594" s="427">
        <v>20188.37</v>
      </c>
    </row>
    <row r="595" spans="1:6" ht="12.75" customHeight="1" x14ac:dyDescent="0.25">
      <c r="A595" s="425"/>
      <c r="B595" s="425"/>
      <c r="C595" s="423" t="s">
        <v>2063</v>
      </c>
      <c r="D595" s="424" t="s">
        <v>2064</v>
      </c>
      <c r="E595" s="426" t="s">
        <v>2065</v>
      </c>
      <c r="F595" s="427">
        <v>23858.99</v>
      </c>
    </row>
    <row r="596" spans="1:6" ht="12.75" customHeight="1" x14ac:dyDescent="0.25">
      <c r="A596" s="425"/>
      <c r="B596" s="425"/>
      <c r="C596" s="423" t="s">
        <v>2066</v>
      </c>
      <c r="D596" s="424" t="s">
        <v>2067</v>
      </c>
      <c r="E596" s="426" t="s">
        <v>2068</v>
      </c>
      <c r="F596" s="427">
        <v>29364.91</v>
      </c>
    </row>
    <row r="597" spans="1:6" ht="12.75" customHeight="1" x14ac:dyDescent="0.25">
      <c r="A597" s="425"/>
      <c r="B597" s="425"/>
      <c r="C597" s="423" t="s">
        <v>2069</v>
      </c>
      <c r="D597" s="424" t="s">
        <v>2070</v>
      </c>
      <c r="E597" s="426" t="s">
        <v>2071</v>
      </c>
      <c r="F597" s="427">
        <v>34870.83</v>
      </c>
    </row>
    <row r="598" spans="1:6" ht="12.75" customHeight="1" x14ac:dyDescent="0.25">
      <c r="A598" s="425"/>
      <c r="B598" s="425"/>
      <c r="C598" s="423" t="s">
        <v>2072</v>
      </c>
      <c r="D598" s="424" t="s">
        <v>2073</v>
      </c>
      <c r="E598" s="426" t="s">
        <v>2074</v>
      </c>
      <c r="F598" s="427">
        <v>40376.75</v>
      </c>
    </row>
    <row r="599" spans="1:6" ht="12.75" customHeight="1" x14ac:dyDescent="0.25">
      <c r="A599" s="428"/>
      <c r="B599" s="428"/>
      <c r="C599" s="423" t="s">
        <v>2075</v>
      </c>
      <c r="D599" s="424" t="s">
        <v>2076</v>
      </c>
      <c r="E599" s="426" t="s">
        <v>4069</v>
      </c>
      <c r="F599" s="427">
        <v>45882.67</v>
      </c>
    </row>
    <row r="600" spans="1:6" ht="25.5" customHeight="1" x14ac:dyDescent="0.25">
      <c r="A600" s="422" t="s">
        <v>2077</v>
      </c>
      <c r="B600" s="422" t="s">
        <v>2078</v>
      </c>
      <c r="C600" s="423"/>
      <c r="D600" s="424"/>
      <c r="E600" s="692" t="s">
        <v>2079</v>
      </c>
      <c r="F600" s="693"/>
    </row>
    <row r="601" spans="1:6" ht="12.75" customHeight="1" x14ac:dyDescent="0.25">
      <c r="A601" s="425"/>
      <c r="B601" s="425"/>
      <c r="C601" s="423" t="s">
        <v>2080</v>
      </c>
      <c r="D601" s="424" t="s">
        <v>2081</v>
      </c>
      <c r="E601" s="426" t="s">
        <v>2082</v>
      </c>
      <c r="F601" s="427">
        <v>1124.07</v>
      </c>
    </row>
    <row r="602" spans="1:6" ht="12.75" customHeight="1" x14ac:dyDescent="0.25">
      <c r="A602" s="425"/>
      <c r="B602" s="425"/>
      <c r="C602" s="423" t="s">
        <v>2083</v>
      </c>
      <c r="D602" s="424" t="s">
        <v>2084</v>
      </c>
      <c r="E602" s="426" t="s">
        <v>2085</v>
      </c>
      <c r="F602" s="427">
        <v>1737.2</v>
      </c>
    </row>
    <row r="603" spans="1:6" ht="12.75" customHeight="1" x14ac:dyDescent="0.25">
      <c r="A603" s="425"/>
      <c r="B603" s="425"/>
      <c r="C603" s="423" t="s">
        <v>2086</v>
      </c>
      <c r="D603" s="424" t="s">
        <v>2087</v>
      </c>
      <c r="E603" s="426" t="s">
        <v>2088</v>
      </c>
      <c r="F603" s="427">
        <v>2350.3200000000002</v>
      </c>
    </row>
    <row r="604" spans="1:6" ht="12.75" customHeight="1" x14ac:dyDescent="0.25">
      <c r="A604" s="425"/>
      <c r="B604" s="425"/>
      <c r="C604" s="423" t="s">
        <v>2089</v>
      </c>
      <c r="D604" s="424" t="s">
        <v>2090</v>
      </c>
      <c r="E604" s="426" t="s">
        <v>2091</v>
      </c>
      <c r="F604" s="427">
        <v>2936.57</v>
      </c>
    </row>
    <row r="605" spans="1:6" ht="12.75" customHeight="1" x14ac:dyDescent="0.25">
      <c r="A605" s="425"/>
      <c r="B605" s="425"/>
      <c r="C605" s="423" t="s">
        <v>2092</v>
      </c>
      <c r="D605" s="424" t="s">
        <v>2093</v>
      </c>
      <c r="E605" s="426" t="s">
        <v>2094</v>
      </c>
      <c r="F605" s="427">
        <v>3576.58</v>
      </c>
    </row>
    <row r="606" spans="1:6" ht="12.75" customHeight="1" x14ac:dyDescent="0.25">
      <c r="A606" s="425"/>
      <c r="B606" s="425"/>
      <c r="C606" s="423" t="s">
        <v>2095</v>
      </c>
      <c r="D606" s="424" t="s">
        <v>2096</v>
      </c>
      <c r="E606" s="426" t="s">
        <v>2097</v>
      </c>
      <c r="F606" s="427">
        <v>4189.71</v>
      </c>
    </row>
    <row r="607" spans="1:6" ht="12.75" customHeight="1" x14ac:dyDescent="0.25">
      <c r="A607" s="425"/>
      <c r="B607" s="425"/>
      <c r="C607" s="423" t="s">
        <v>2098</v>
      </c>
      <c r="D607" s="424" t="s">
        <v>2099</v>
      </c>
      <c r="E607" s="426" t="s">
        <v>2100</v>
      </c>
      <c r="F607" s="427">
        <v>4802.84</v>
      </c>
    </row>
    <row r="608" spans="1:6" ht="12.75" customHeight="1" x14ac:dyDescent="0.25">
      <c r="A608" s="425"/>
      <c r="B608" s="425"/>
      <c r="C608" s="423" t="s">
        <v>2101</v>
      </c>
      <c r="D608" s="424" t="s">
        <v>2102</v>
      </c>
      <c r="E608" s="426" t="s">
        <v>2103</v>
      </c>
      <c r="F608" s="427">
        <v>5620.34</v>
      </c>
    </row>
    <row r="609" spans="1:6" ht="12.75" customHeight="1" x14ac:dyDescent="0.25">
      <c r="A609" s="425"/>
      <c r="B609" s="425"/>
      <c r="C609" s="423" t="s">
        <v>2104</v>
      </c>
      <c r="D609" s="424" t="s">
        <v>2105</v>
      </c>
      <c r="E609" s="426" t="s">
        <v>2106</v>
      </c>
      <c r="F609" s="427">
        <v>6846.6</v>
      </c>
    </row>
    <row r="610" spans="1:6" ht="12.75" customHeight="1" x14ac:dyDescent="0.25">
      <c r="A610" s="425"/>
      <c r="B610" s="425"/>
      <c r="C610" s="423" t="s">
        <v>2107</v>
      </c>
      <c r="D610" s="424" t="s">
        <v>2108</v>
      </c>
      <c r="E610" s="426" t="s">
        <v>2109</v>
      </c>
      <c r="F610" s="427">
        <v>8072.85</v>
      </c>
    </row>
    <row r="611" spans="1:6" ht="12.75" customHeight="1" x14ac:dyDescent="0.25">
      <c r="A611" s="425"/>
      <c r="B611" s="425"/>
      <c r="C611" s="423" t="s">
        <v>2110</v>
      </c>
      <c r="D611" s="424" t="s">
        <v>2111</v>
      </c>
      <c r="E611" s="426" t="s">
        <v>2112</v>
      </c>
      <c r="F611" s="427">
        <v>9299.11</v>
      </c>
    </row>
    <row r="612" spans="1:6" ht="12.75" customHeight="1" x14ac:dyDescent="0.25">
      <c r="A612" s="425"/>
      <c r="B612" s="425"/>
      <c r="C612" s="423" t="s">
        <v>2113</v>
      </c>
      <c r="D612" s="424" t="s">
        <v>2114</v>
      </c>
      <c r="E612" s="426" t="s">
        <v>2115</v>
      </c>
      <c r="F612" s="427">
        <v>10525.36</v>
      </c>
    </row>
    <row r="613" spans="1:6" ht="12.75" customHeight="1" x14ac:dyDescent="0.25">
      <c r="A613" s="425"/>
      <c r="B613" s="425"/>
      <c r="C613" s="423" t="s">
        <v>2116</v>
      </c>
      <c r="D613" s="424" t="s">
        <v>2117</v>
      </c>
      <c r="E613" s="426" t="s">
        <v>2118</v>
      </c>
      <c r="F613" s="427">
        <v>11751.62</v>
      </c>
    </row>
    <row r="614" spans="1:6" ht="12.75" customHeight="1" x14ac:dyDescent="0.25">
      <c r="A614" s="425"/>
      <c r="B614" s="425"/>
      <c r="C614" s="423" t="s">
        <v>2119</v>
      </c>
      <c r="D614" s="424" t="s">
        <v>2120</v>
      </c>
      <c r="E614" s="426" t="s">
        <v>3491</v>
      </c>
      <c r="F614" s="427">
        <v>12977.88</v>
      </c>
    </row>
    <row r="615" spans="1:6" ht="25.5" customHeight="1" x14ac:dyDescent="0.25">
      <c r="A615" s="485" t="s">
        <v>2121</v>
      </c>
      <c r="B615" s="422" t="s">
        <v>2122</v>
      </c>
      <c r="C615" s="431"/>
      <c r="D615" s="424"/>
      <c r="E615" s="692" t="s">
        <v>2123</v>
      </c>
      <c r="F615" s="693"/>
    </row>
    <row r="616" spans="1:6" ht="14.5" x14ac:dyDescent="0.25">
      <c r="A616" s="486"/>
      <c r="B616" s="425"/>
      <c r="C616" s="431" t="s">
        <v>2124</v>
      </c>
      <c r="D616" s="424" t="s">
        <v>2125</v>
      </c>
      <c r="E616" s="426" t="s">
        <v>4070</v>
      </c>
      <c r="F616" s="427">
        <v>823.57</v>
      </c>
    </row>
    <row r="617" spans="1:6" ht="14.5" x14ac:dyDescent="0.25">
      <c r="A617" s="486"/>
      <c r="B617" s="425"/>
      <c r="C617" s="431" t="s">
        <v>2126</v>
      </c>
      <c r="D617" s="424" t="s">
        <v>2127</v>
      </c>
      <c r="E617" s="426" t="s">
        <v>4071</v>
      </c>
      <c r="F617" s="427">
        <v>1441.25</v>
      </c>
    </row>
    <row r="618" spans="1:6" ht="14.5" x14ac:dyDescent="0.25">
      <c r="A618" s="486"/>
      <c r="B618" s="425"/>
      <c r="C618" s="431" t="s">
        <v>2128</v>
      </c>
      <c r="D618" s="424" t="s">
        <v>2129</v>
      </c>
      <c r="E618" s="426" t="s">
        <v>4072</v>
      </c>
      <c r="F618" s="427">
        <v>2058.9299999999998</v>
      </c>
    </row>
    <row r="619" spans="1:6" ht="14.5" x14ac:dyDescent="0.25">
      <c r="A619" s="486"/>
      <c r="B619" s="425"/>
      <c r="C619" s="431" t="s">
        <v>2130</v>
      </c>
      <c r="D619" s="424" t="s">
        <v>2131</v>
      </c>
      <c r="E619" s="426" t="s">
        <v>4073</v>
      </c>
      <c r="F619" s="427">
        <v>2676.6</v>
      </c>
    </row>
    <row r="620" spans="1:6" ht="12.75" customHeight="1" x14ac:dyDescent="0.25">
      <c r="A620" s="486"/>
      <c r="B620" s="425"/>
      <c r="C620" s="431" t="s">
        <v>2132</v>
      </c>
      <c r="D620" s="424" t="s">
        <v>2133</v>
      </c>
      <c r="E620" s="426" t="s">
        <v>2134</v>
      </c>
      <c r="F620" s="427">
        <v>3088.39</v>
      </c>
    </row>
    <row r="621" spans="1:6" ht="12.75" customHeight="1" x14ac:dyDescent="0.25">
      <c r="A621" s="486"/>
      <c r="B621" s="425"/>
      <c r="C621" s="431" t="s">
        <v>2135</v>
      </c>
      <c r="D621" s="424" t="s">
        <v>2136</v>
      </c>
      <c r="E621" s="426" t="s">
        <v>2137</v>
      </c>
      <c r="F621" s="427">
        <v>3706.07</v>
      </c>
    </row>
    <row r="622" spans="1:6" ht="12.75" customHeight="1" x14ac:dyDescent="0.25">
      <c r="A622" s="486"/>
      <c r="B622" s="425"/>
      <c r="C622" s="431" t="s">
        <v>2138</v>
      </c>
      <c r="D622" s="424" t="s">
        <v>2139</v>
      </c>
      <c r="E622" s="426" t="s">
        <v>2140</v>
      </c>
      <c r="F622" s="427">
        <v>4323.75</v>
      </c>
    </row>
    <row r="623" spans="1:6" ht="12.75" customHeight="1" x14ac:dyDescent="0.25">
      <c r="A623" s="486"/>
      <c r="B623" s="425"/>
      <c r="C623" s="431" t="s">
        <v>2141</v>
      </c>
      <c r="D623" s="424" t="s">
        <v>2142</v>
      </c>
      <c r="E623" s="426" t="s">
        <v>2143</v>
      </c>
      <c r="F623" s="427">
        <v>4941.42</v>
      </c>
    </row>
    <row r="624" spans="1:6" ht="12.75" customHeight="1" x14ac:dyDescent="0.25">
      <c r="A624" s="486"/>
      <c r="B624" s="425"/>
      <c r="C624" s="431" t="s">
        <v>2144</v>
      </c>
      <c r="D624" s="424" t="s">
        <v>2145</v>
      </c>
      <c r="E624" s="426" t="s">
        <v>2146</v>
      </c>
      <c r="F624" s="427">
        <v>5559.1</v>
      </c>
    </row>
    <row r="625" spans="1:6" ht="12.75" customHeight="1" x14ac:dyDescent="0.25">
      <c r="A625" s="486"/>
      <c r="B625" s="425"/>
      <c r="C625" s="431" t="s">
        <v>2147</v>
      </c>
      <c r="D625" s="424" t="s">
        <v>2148</v>
      </c>
      <c r="E625" s="426" t="s">
        <v>2149</v>
      </c>
      <c r="F625" s="427">
        <v>6176.78</v>
      </c>
    </row>
    <row r="626" spans="1:6" ht="12.75" customHeight="1" x14ac:dyDescent="0.25">
      <c r="A626" s="486"/>
      <c r="B626" s="425"/>
      <c r="C626" s="433" t="s">
        <v>2150</v>
      </c>
      <c r="D626" s="434" t="s">
        <v>2151</v>
      </c>
      <c r="E626" s="435" t="s">
        <v>2152</v>
      </c>
      <c r="F626" s="436">
        <v>6794.46</v>
      </c>
    </row>
    <row r="627" spans="1:6" ht="12.75" customHeight="1" x14ac:dyDescent="0.25">
      <c r="A627" s="486"/>
      <c r="B627" s="425"/>
      <c r="C627" s="431" t="s">
        <v>2153</v>
      </c>
      <c r="D627" s="424" t="s">
        <v>2154</v>
      </c>
      <c r="E627" s="426" t="s">
        <v>2155</v>
      </c>
      <c r="F627" s="427">
        <v>7412.14</v>
      </c>
    </row>
    <row r="628" spans="1:6" ht="12.75" customHeight="1" x14ac:dyDescent="0.25">
      <c r="A628" s="486"/>
      <c r="B628" s="425"/>
      <c r="C628" s="431" t="s">
        <v>2156</v>
      </c>
      <c r="D628" s="424" t="s">
        <v>2157</v>
      </c>
      <c r="E628" s="426" t="s">
        <v>2158</v>
      </c>
      <c r="F628" s="427">
        <v>8029.81</v>
      </c>
    </row>
    <row r="629" spans="1:6" ht="12.75" customHeight="1" x14ac:dyDescent="0.25">
      <c r="A629" s="486"/>
      <c r="B629" s="425"/>
      <c r="C629" s="431" t="s">
        <v>2159</v>
      </c>
      <c r="D629" s="424" t="s">
        <v>2160</v>
      </c>
      <c r="E629" s="426" t="s">
        <v>2161</v>
      </c>
      <c r="F629" s="427">
        <v>8647.49</v>
      </c>
    </row>
    <row r="630" spans="1:6" ht="12.75" customHeight="1" x14ac:dyDescent="0.25">
      <c r="A630" s="486"/>
      <c r="B630" s="425"/>
      <c r="C630" s="431" t="s">
        <v>2162</v>
      </c>
      <c r="D630" s="424" t="s">
        <v>2163</v>
      </c>
      <c r="E630" s="426" t="s">
        <v>2164</v>
      </c>
      <c r="F630" s="427">
        <v>9882.85</v>
      </c>
    </row>
    <row r="631" spans="1:6" ht="12.75" customHeight="1" x14ac:dyDescent="0.25">
      <c r="A631" s="486"/>
      <c r="B631" s="425"/>
      <c r="C631" s="431" t="s">
        <v>2165</v>
      </c>
      <c r="D631" s="424" t="s">
        <v>2166</v>
      </c>
      <c r="E631" s="426" t="s">
        <v>2167</v>
      </c>
      <c r="F631" s="427">
        <v>11118.2</v>
      </c>
    </row>
    <row r="632" spans="1:6" ht="12.75" customHeight="1" x14ac:dyDescent="0.25">
      <c r="A632" s="486"/>
      <c r="B632" s="425"/>
      <c r="C632" s="431" t="s">
        <v>2168</v>
      </c>
      <c r="D632" s="424" t="s">
        <v>2169</v>
      </c>
      <c r="E632" s="426" t="s">
        <v>2170</v>
      </c>
      <c r="F632" s="427">
        <v>12353.56</v>
      </c>
    </row>
    <row r="633" spans="1:6" ht="12.75" customHeight="1" x14ac:dyDescent="0.25">
      <c r="A633" s="486"/>
      <c r="B633" s="425"/>
      <c r="C633" s="431" t="s">
        <v>2171</v>
      </c>
      <c r="D633" s="424" t="s">
        <v>2172</v>
      </c>
      <c r="E633" s="426" t="s">
        <v>2173</v>
      </c>
      <c r="F633" s="427">
        <v>13588.92</v>
      </c>
    </row>
    <row r="634" spans="1:6" ht="12.75" customHeight="1" x14ac:dyDescent="0.25">
      <c r="A634" s="487"/>
      <c r="B634" s="428"/>
      <c r="C634" s="431" t="s">
        <v>2174</v>
      </c>
      <c r="D634" s="424" t="s">
        <v>2175</v>
      </c>
      <c r="E634" s="426" t="s">
        <v>4074</v>
      </c>
      <c r="F634" s="427">
        <v>14824.27</v>
      </c>
    </row>
    <row r="635" spans="1:6" ht="25.5" customHeight="1" x14ac:dyDescent="0.25">
      <c r="A635" s="422" t="s">
        <v>2176</v>
      </c>
      <c r="B635" s="422" t="s">
        <v>2177</v>
      </c>
      <c r="C635" s="423"/>
      <c r="D635" s="424"/>
      <c r="E635" s="692" t="s">
        <v>2178</v>
      </c>
      <c r="F635" s="693"/>
    </row>
    <row r="636" spans="1:6" ht="12.75" customHeight="1" x14ac:dyDescent="0.25">
      <c r="A636" s="425"/>
      <c r="B636" s="425"/>
      <c r="C636" s="423" t="s">
        <v>2179</v>
      </c>
      <c r="D636" s="424" t="s">
        <v>2180</v>
      </c>
      <c r="E636" s="426" t="s">
        <v>2181</v>
      </c>
      <c r="F636" s="427">
        <v>740.14</v>
      </c>
    </row>
    <row r="637" spans="1:6" ht="12.75" customHeight="1" x14ac:dyDescent="0.25">
      <c r="A637" s="425"/>
      <c r="B637" s="425"/>
      <c r="C637" s="423" t="s">
        <v>2182</v>
      </c>
      <c r="D637" s="424" t="s">
        <v>2183</v>
      </c>
      <c r="E637" s="426" t="s">
        <v>2184</v>
      </c>
      <c r="F637" s="427">
        <v>1071.55</v>
      </c>
    </row>
    <row r="638" spans="1:6" ht="12.75" customHeight="1" x14ac:dyDescent="0.25">
      <c r="A638" s="428"/>
      <c r="B638" s="428"/>
      <c r="C638" s="423" t="s">
        <v>2185</v>
      </c>
      <c r="D638" s="424" t="s">
        <v>2186</v>
      </c>
      <c r="E638" s="426" t="s">
        <v>2187</v>
      </c>
      <c r="F638" s="427">
        <v>1393.02</v>
      </c>
    </row>
    <row r="639" spans="1:6" ht="12.75" customHeight="1" x14ac:dyDescent="0.25">
      <c r="A639" s="425"/>
      <c r="B639" s="425"/>
      <c r="C639" s="439" t="s">
        <v>2188</v>
      </c>
      <c r="D639" s="434" t="s">
        <v>2189</v>
      </c>
      <c r="E639" s="435" t="s">
        <v>2190</v>
      </c>
      <c r="F639" s="436">
        <v>1714.48</v>
      </c>
    </row>
    <row r="640" spans="1:6" ht="12.75" customHeight="1" x14ac:dyDescent="0.25">
      <c r="A640" s="425"/>
      <c r="B640" s="425"/>
      <c r="C640" s="423" t="s">
        <v>2191</v>
      </c>
      <c r="D640" s="424" t="s">
        <v>2192</v>
      </c>
      <c r="E640" s="426" t="s">
        <v>2193</v>
      </c>
      <c r="F640" s="427">
        <v>2143.1</v>
      </c>
    </row>
    <row r="641" spans="1:6" ht="12.75" customHeight="1" x14ac:dyDescent="0.25">
      <c r="A641" s="425"/>
      <c r="B641" s="425"/>
      <c r="C641" s="423" t="s">
        <v>2194</v>
      </c>
      <c r="D641" s="424" t="s">
        <v>2195</v>
      </c>
      <c r="E641" s="426" t="s">
        <v>2196</v>
      </c>
      <c r="F641" s="427">
        <v>2786.03</v>
      </c>
    </row>
    <row r="642" spans="1:6" ht="12.75" customHeight="1" x14ac:dyDescent="0.25">
      <c r="A642" s="425"/>
      <c r="B642" s="425"/>
      <c r="C642" s="423" t="s">
        <v>2197</v>
      </c>
      <c r="D642" s="424" t="s">
        <v>2198</v>
      </c>
      <c r="E642" s="426" t="s">
        <v>2199</v>
      </c>
      <c r="F642" s="427">
        <v>3428.96</v>
      </c>
    </row>
    <row r="643" spans="1:6" ht="12.75" customHeight="1" x14ac:dyDescent="0.25">
      <c r="A643" s="425"/>
      <c r="B643" s="425"/>
      <c r="C643" s="423" t="s">
        <v>2200</v>
      </c>
      <c r="D643" s="424" t="s">
        <v>2201</v>
      </c>
      <c r="E643" s="426" t="s">
        <v>2202</v>
      </c>
      <c r="F643" s="427">
        <v>4286.2</v>
      </c>
    </row>
    <row r="644" spans="1:6" ht="12.75" customHeight="1" x14ac:dyDescent="0.25">
      <c r="A644" s="425"/>
      <c r="B644" s="425"/>
      <c r="C644" s="423" t="s">
        <v>2203</v>
      </c>
      <c r="D644" s="424" t="s">
        <v>2204</v>
      </c>
      <c r="E644" s="426" t="s">
        <v>2205</v>
      </c>
      <c r="F644" s="427">
        <v>5572.06</v>
      </c>
    </row>
    <row r="645" spans="1:6" ht="12.75" customHeight="1" x14ac:dyDescent="0.25">
      <c r="A645" s="425"/>
      <c r="B645" s="425"/>
      <c r="C645" s="423" t="s">
        <v>2206</v>
      </c>
      <c r="D645" s="424" t="s">
        <v>2207</v>
      </c>
      <c r="E645" s="426" t="s">
        <v>2208</v>
      </c>
      <c r="F645" s="427">
        <v>6857.92</v>
      </c>
    </row>
    <row r="646" spans="1:6" ht="12.75" customHeight="1" x14ac:dyDescent="0.25">
      <c r="A646" s="425"/>
      <c r="B646" s="425"/>
      <c r="C646" s="423" t="s">
        <v>2209</v>
      </c>
      <c r="D646" s="424" t="s">
        <v>2210</v>
      </c>
      <c r="E646" s="426" t="s">
        <v>2211</v>
      </c>
      <c r="F646" s="427">
        <v>8143.78</v>
      </c>
    </row>
    <row r="647" spans="1:6" ht="12.75" customHeight="1" x14ac:dyDescent="0.25">
      <c r="A647" s="425"/>
      <c r="B647" s="425"/>
      <c r="C647" s="423" t="s">
        <v>2212</v>
      </c>
      <c r="D647" s="424" t="s">
        <v>2213</v>
      </c>
      <c r="E647" s="426" t="s">
        <v>2214</v>
      </c>
      <c r="F647" s="427">
        <v>9429.64</v>
      </c>
    </row>
    <row r="648" spans="1:6" ht="12.75" customHeight="1" x14ac:dyDescent="0.25">
      <c r="A648" s="425"/>
      <c r="B648" s="425"/>
      <c r="C648" s="423" t="s">
        <v>2215</v>
      </c>
      <c r="D648" s="424" t="s">
        <v>2216</v>
      </c>
      <c r="E648" s="426" t="s">
        <v>2217</v>
      </c>
      <c r="F648" s="427">
        <v>10715.5</v>
      </c>
    </row>
    <row r="649" spans="1:6" ht="12.75" customHeight="1" x14ac:dyDescent="0.25">
      <c r="A649" s="425"/>
      <c r="B649" s="425"/>
      <c r="C649" s="423" t="s">
        <v>2218</v>
      </c>
      <c r="D649" s="424" t="s">
        <v>2219</v>
      </c>
      <c r="E649" s="426" t="s">
        <v>2220</v>
      </c>
      <c r="F649" s="427">
        <v>12001.36</v>
      </c>
    </row>
    <row r="650" spans="1:6" ht="12.75" customHeight="1" x14ac:dyDescent="0.25">
      <c r="A650" s="428"/>
      <c r="B650" s="428"/>
      <c r="C650" s="423" t="s">
        <v>2221</v>
      </c>
      <c r="D650" s="424" t="s">
        <v>2222</v>
      </c>
      <c r="E650" s="426" t="s">
        <v>3338</v>
      </c>
      <c r="F650" s="427">
        <v>13287.22</v>
      </c>
    </row>
    <row r="651" spans="1:6" ht="25.5" customHeight="1" x14ac:dyDescent="0.25">
      <c r="A651" s="422" t="s">
        <v>2223</v>
      </c>
      <c r="B651" s="422" t="s">
        <v>2224</v>
      </c>
      <c r="C651" s="423"/>
      <c r="D651" s="424"/>
      <c r="E651" s="692" t="s">
        <v>2225</v>
      </c>
      <c r="F651" s="693"/>
    </row>
    <row r="652" spans="1:6" ht="14.5" x14ac:dyDescent="0.25">
      <c r="A652" s="425"/>
      <c r="B652" s="425"/>
      <c r="C652" s="423" t="s">
        <v>2226</v>
      </c>
      <c r="D652" s="424" t="s">
        <v>2227</v>
      </c>
      <c r="E652" s="426" t="s">
        <v>4075</v>
      </c>
      <c r="F652" s="427">
        <v>303.41000000000003</v>
      </c>
    </row>
    <row r="653" spans="1:6" ht="12.75" customHeight="1" x14ac:dyDescent="0.25">
      <c r="A653" s="425"/>
      <c r="B653" s="425"/>
      <c r="C653" s="423" t="s">
        <v>2228</v>
      </c>
      <c r="D653" s="424" t="s">
        <v>2229</v>
      </c>
      <c r="E653" s="426" t="s">
        <v>1335</v>
      </c>
      <c r="F653" s="427">
        <v>556.25</v>
      </c>
    </row>
    <row r="654" spans="1:6" ht="12.75" customHeight="1" x14ac:dyDescent="0.25">
      <c r="A654" s="425"/>
      <c r="B654" s="425"/>
      <c r="C654" s="423" t="s">
        <v>2230</v>
      </c>
      <c r="D654" s="424" t="s">
        <v>2231</v>
      </c>
      <c r="E654" s="426" t="s">
        <v>835</v>
      </c>
      <c r="F654" s="427">
        <v>859.66</v>
      </c>
    </row>
    <row r="655" spans="1:6" ht="12.75" customHeight="1" x14ac:dyDescent="0.25">
      <c r="A655" s="425"/>
      <c r="B655" s="425"/>
      <c r="C655" s="423" t="s">
        <v>2232</v>
      </c>
      <c r="D655" s="424" t="s">
        <v>2233</v>
      </c>
      <c r="E655" s="426" t="s">
        <v>838</v>
      </c>
      <c r="F655" s="427">
        <v>1163.07</v>
      </c>
    </row>
    <row r="656" spans="1:6" ht="12.75" customHeight="1" x14ac:dyDescent="0.25">
      <c r="A656" s="425"/>
      <c r="B656" s="425"/>
      <c r="C656" s="423" t="s">
        <v>2234</v>
      </c>
      <c r="D656" s="424" t="s">
        <v>2235</v>
      </c>
      <c r="E656" s="426" t="s">
        <v>841</v>
      </c>
      <c r="F656" s="427">
        <v>1466.48</v>
      </c>
    </row>
    <row r="657" spans="1:6" ht="12.75" customHeight="1" x14ac:dyDescent="0.25">
      <c r="A657" s="425"/>
      <c r="B657" s="425"/>
      <c r="C657" s="423" t="s">
        <v>2236</v>
      </c>
      <c r="D657" s="424" t="s">
        <v>2237</v>
      </c>
      <c r="E657" s="426" t="s">
        <v>844</v>
      </c>
      <c r="F657" s="427">
        <v>1769.89</v>
      </c>
    </row>
    <row r="658" spans="1:6" ht="12.75" customHeight="1" x14ac:dyDescent="0.25">
      <c r="A658" s="425"/>
      <c r="B658" s="425"/>
      <c r="C658" s="423" t="s">
        <v>2238</v>
      </c>
      <c r="D658" s="424" t="s">
        <v>2239</v>
      </c>
      <c r="E658" s="426" t="s">
        <v>847</v>
      </c>
      <c r="F658" s="427">
        <v>2073.3000000000002</v>
      </c>
    </row>
    <row r="659" spans="1:6" ht="12.75" customHeight="1" x14ac:dyDescent="0.25">
      <c r="A659" s="425"/>
      <c r="B659" s="425"/>
      <c r="C659" s="423" t="s">
        <v>2240</v>
      </c>
      <c r="D659" s="424" t="s">
        <v>2241</v>
      </c>
      <c r="E659" s="426" t="s">
        <v>850</v>
      </c>
      <c r="F659" s="427">
        <v>2376.71</v>
      </c>
    </row>
    <row r="660" spans="1:6" ht="12.75" customHeight="1" x14ac:dyDescent="0.25">
      <c r="A660" s="425"/>
      <c r="B660" s="425"/>
      <c r="C660" s="423" t="s">
        <v>2242</v>
      </c>
      <c r="D660" s="424" t="s">
        <v>2243</v>
      </c>
      <c r="E660" s="426" t="s">
        <v>1350</v>
      </c>
      <c r="F660" s="427">
        <v>2680.12</v>
      </c>
    </row>
    <row r="661" spans="1:6" ht="12.75" customHeight="1" x14ac:dyDescent="0.25">
      <c r="A661" s="425"/>
      <c r="B661" s="425"/>
      <c r="C661" s="423" t="s">
        <v>2244</v>
      </c>
      <c r="D661" s="424" t="s">
        <v>2245</v>
      </c>
      <c r="E661" s="426" t="s">
        <v>1353</v>
      </c>
      <c r="F661" s="427">
        <v>3084.67</v>
      </c>
    </row>
    <row r="662" spans="1:6" ht="12.75" customHeight="1" x14ac:dyDescent="0.25">
      <c r="A662" s="425"/>
      <c r="B662" s="425"/>
      <c r="C662" s="423" t="s">
        <v>2246</v>
      </c>
      <c r="D662" s="424" t="s">
        <v>2247</v>
      </c>
      <c r="E662" s="426" t="s">
        <v>1356</v>
      </c>
      <c r="F662" s="427">
        <v>3691.49</v>
      </c>
    </row>
    <row r="663" spans="1:6" ht="12.75" customHeight="1" x14ac:dyDescent="0.25">
      <c r="A663" s="425"/>
      <c r="B663" s="425"/>
      <c r="C663" s="423" t="s">
        <v>2248</v>
      </c>
      <c r="D663" s="424" t="s">
        <v>2249</v>
      </c>
      <c r="E663" s="426" t="s">
        <v>1359</v>
      </c>
      <c r="F663" s="427">
        <v>4298.3100000000004</v>
      </c>
    </row>
    <row r="664" spans="1:6" ht="12.75" customHeight="1" x14ac:dyDescent="0.25">
      <c r="A664" s="425"/>
      <c r="B664" s="425"/>
      <c r="C664" s="423" t="s">
        <v>2250</v>
      </c>
      <c r="D664" s="424" t="s">
        <v>2251</v>
      </c>
      <c r="E664" s="426" t="s">
        <v>2252</v>
      </c>
      <c r="F664" s="427">
        <v>5107.3999999999996</v>
      </c>
    </row>
    <row r="665" spans="1:6" ht="12.75" customHeight="1" x14ac:dyDescent="0.25">
      <c r="A665" s="425"/>
      <c r="B665" s="425"/>
      <c r="C665" s="423" t="s">
        <v>2253</v>
      </c>
      <c r="D665" s="424" t="s">
        <v>2254</v>
      </c>
      <c r="E665" s="426" t="s">
        <v>1368</v>
      </c>
      <c r="F665" s="427">
        <v>6321.04</v>
      </c>
    </row>
    <row r="666" spans="1:6" ht="12.75" customHeight="1" x14ac:dyDescent="0.25">
      <c r="A666" s="425"/>
      <c r="B666" s="425"/>
      <c r="C666" s="423" t="s">
        <v>2255</v>
      </c>
      <c r="D666" s="424" t="s">
        <v>2256</v>
      </c>
      <c r="E666" s="426" t="s">
        <v>1371</v>
      </c>
      <c r="F666" s="427">
        <v>7534.68</v>
      </c>
    </row>
    <row r="667" spans="1:6" ht="12.75" customHeight="1" x14ac:dyDescent="0.25">
      <c r="A667" s="425"/>
      <c r="B667" s="425"/>
      <c r="C667" s="423" t="s">
        <v>2257</v>
      </c>
      <c r="D667" s="424" t="s">
        <v>2258</v>
      </c>
      <c r="E667" s="426" t="s">
        <v>2259</v>
      </c>
      <c r="F667" s="427">
        <v>8748.32</v>
      </c>
    </row>
    <row r="668" spans="1:6" ht="12.75" customHeight="1" x14ac:dyDescent="0.25">
      <c r="A668" s="425"/>
      <c r="B668" s="425"/>
      <c r="C668" s="423" t="s">
        <v>2260</v>
      </c>
      <c r="D668" s="424" t="s">
        <v>2261</v>
      </c>
      <c r="E668" s="426" t="s">
        <v>2262</v>
      </c>
      <c r="F668" s="427">
        <v>10366.51</v>
      </c>
    </row>
    <row r="669" spans="1:6" ht="12.75" customHeight="1" x14ac:dyDescent="0.25">
      <c r="A669" s="425"/>
      <c r="B669" s="425"/>
      <c r="C669" s="423" t="s">
        <v>2263</v>
      </c>
      <c r="D669" s="424" t="s">
        <v>2264</v>
      </c>
      <c r="E669" s="426" t="s">
        <v>2265</v>
      </c>
      <c r="F669" s="427">
        <v>12793.79</v>
      </c>
    </row>
    <row r="670" spans="1:6" ht="12.75" customHeight="1" x14ac:dyDescent="0.25">
      <c r="A670" s="425"/>
      <c r="B670" s="425"/>
      <c r="C670" s="423" t="s">
        <v>2266</v>
      </c>
      <c r="D670" s="424" t="s">
        <v>2267</v>
      </c>
      <c r="E670" s="426" t="s">
        <v>2268</v>
      </c>
      <c r="F670" s="427">
        <v>15221.07</v>
      </c>
    </row>
    <row r="671" spans="1:6" ht="12.75" customHeight="1" x14ac:dyDescent="0.25">
      <c r="A671" s="425"/>
      <c r="B671" s="425"/>
      <c r="C671" s="423" t="s">
        <v>2269</v>
      </c>
      <c r="D671" s="424" t="s">
        <v>2270</v>
      </c>
      <c r="E671" s="426" t="s">
        <v>2271</v>
      </c>
      <c r="F671" s="427">
        <v>17648.349999999999</v>
      </c>
    </row>
    <row r="672" spans="1:6" ht="12.75" customHeight="1" x14ac:dyDescent="0.25">
      <c r="A672" s="425"/>
      <c r="B672" s="425"/>
      <c r="C672" s="423" t="s">
        <v>2272</v>
      </c>
      <c r="D672" s="424" t="s">
        <v>2273</v>
      </c>
      <c r="E672" s="426" t="s">
        <v>2274</v>
      </c>
      <c r="F672" s="427">
        <v>20884.72</v>
      </c>
    </row>
    <row r="673" spans="1:6" ht="12.75" customHeight="1" x14ac:dyDescent="0.25">
      <c r="A673" s="425"/>
      <c r="B673" s="425"/>
      <c r="C673" s="423" t="s">
        <v>2275</v>
      </c>
      <c r="D673" s="424" t="s">
        <v>2276</v>
      </c>
      <c r="E673" s="426" t="s">
        <v>2277</v>
      </c>
      <c r="F673" s="427">
        <v>25739.279999999999</v>
      </c>
    </row>
    <row r="674" spans="1:6" ht="12.75" customHeight="1" x14ac:dyDescent="0.25">
      <c r="A674" s="425"/>
      <c r="B674" s="425"/>
      <c r="C674" s="423" t="s">
        <v>2278</v>
      </c>
      <c r="D674" s="424" t="s">
        <v>2279</v>
      </c>
      <c r="E674" s="426" t="s">
        <v>2280</v>
      </c>
      <c r="F674" s="427">
        <v>30593.84</v>
      </c>
    </row>
    <row r="675" spans="1:6" ht="12.75" customHeight="1" x14ac:dyDescent="0.25">
      <c r="A675" s="425"/>
      <c r="B675" s="425"/>
      <c r="C675" s="423" t="s">
        <v>2281</v>
      </c>
      <c r="D675" s="424" t="s">
        <v>2282</v>
      </c>
      <c r="E675" s="426" t="s">
        <v>2283</v>
      </c>
      <c r="F675" s="427">
        <v>35448.400000000001</v>
      </c>
    </row>
    <row r="676" spans="1:6" ht="12.75" customHeight="1" x14ac:dyDescent="0.25">
      <c r="A676" s="425"/>
      <c r="B676" s="425"/>
      <c r="C676" s="423" t="s">
        <v>2284</v>
      </c>
      <c r="D676" s="424" t="s">
        <v>2285</v>
      </c>
      <c r="E676" s="426" t="s">
        <v>2286</v>
      </c>
      <c r="F676" s="427">
        <v>40302.959999999999</v>
      </c>
    </row>
    <row r="677" spans="1:6" ht="12.75" customHeight="1" x14ac:dyDescent="0.25">
      <c r="A677" s="425"/>
      <c r="B677" s="425"/>
      <c r="C677" s="423" t="s">
        <v>2287</v>
      </c>
      <c r="D677" s="424" t="s">
        <v>2288</v>
      </c>
      <c r="E677" s="426" t="s">
        <v>2289</v>
      </c>
      <c r="F677" s="427">
        <v>45157.52</v>
      </c>
    </row>
    <row r="678" spans="1:6" ht="12.75" customHeight="1" x14ac:dyDescent="0.25">
      <c r="A678" s="425"/>
      <c r="B678" s="425"/>
      <c r="C678" s="423" t="s">
        <v>2290</v>
      </c>
      <c r="D678" s="424" t="s">
        <v>2291</v>
      </c>
      <c r="E678" s="426" t="s">
        <v>2292</v>
      </c>
      <c r="F678" s="427">
        <v>50012.08</v>
      </c>
    </row>
    <row r="679" spans="1:6" ht="12.75" customHeight="1" x14ac:dyDescent="0.25">
      <c r="A679" s="428"/>
      <c r="B679" s="428"/>
      <c r="C679" s="423" t="s">
        <v>2293</v>
      </c>
      <c r="D679" s="424" t="s">
        <v>2294</v>
      </c>
      <c r="E679" s="426" t="s">
        <v>3533</v>
      </c>
      <c r="F679" s="427">
        <v>54866.64</v>
      </c>
    </row>
    <row r="680" spans="1:6" ht="25.5" customHeight="1" x14ac:dyDescent="0.25">
      <c r="A680" s="422" t="s">
        <v>2295</v>
      </c>
      <c r="B680" s="422" t="s">
        <v>2296</v>
      </c>
      <c r="C680" s="423"/>
      <c r="D680" s="424"/>
      <c r="E680" s="692" t="s">
        <v>2297</v>
      </c>
      <c r="F680" s="693"/>
    </row>
    <row r="681" spans="1:6" ht="12.75" customHeight="1" x14ac:dyDescent="0.25">
      <c r="A681" s="425"/>
      <c r="B681" s="425"/>
      <c r="C681" s="423" t="s">
        <v>2298</v>
      </c>
      <c r="D681" s="424" t="s">
        <v>2299</v>
      </c>
      <c r="E681" s="426" t="s">
        <v>2300</v>
      </c>
      <c r="F681" s="427">
        <v>85.42</v>
      </c>
    </row>
    <row r="682" spans="1:6" ht="12.75" customHeight="1" x14ac:dyDescent="0.25">
      <c r="A682" s="425"/>
      <c r="B682" s="425"/>
      <c r="C682" s="423" t="s">
        <v>2301</v>
      </c>
      <c r="D682" s="424" t="s">
        <v>2302</v>
      </c>
      <c r="E682" s="426" t="s">
        <v>1644</v>
      </c>
      <c r="F682" s="427">
        <v>111.05</v>
      </c>
    </row>
    <row r="683" spans="1:6" ht="12.75" customHeight="1" x14ac:dyDescent="0.25">
      <c r="A683" s="425"/>
      <c r="B683" s="425"/>
      <c r="C683" s="423" t="s">
        <v>2303</v>
      </c>
      <c r="D683" s="424" t="s">
        <v>2304</v>
      </c>
      <c r="E683" s="426" t="s">
        <v>2305</v>
      </c>
      <c r="F683" s="427">
        <v>136.66999999999999</v>
      </c>
    </row>
    <row r="684" spans="1:6" ht="12.75" customHeight="1" x14ac:dyDescent="0.25">
      <c r="A684" s="425"/>
      <c r="B684" s="425"/>
      <c r="C684" s="423" t="s">
        <v>2306</v>
      </c>
      <c r="D684" s="424" t="s">
        <v>2307</v>
      </c>
      <c r="E684" s="426" t="s">
        <v>2308</v>
      </c>
      <c r="F684" s="427">
        <v>162.30000000000001</v>
      </c>
    </row>
    <row r="685" spans="1:6" ht="12.75" customHeight="1" x14ac:dyDescent="0.25">
      <c r="A685" s="425"/>
      <c r="B685" s="425"/>
      <c r="C685" s="423" t="s">
        <v>2309</v>
      </c>
      <c r="D685" s="424" t="s">
        <v>2310</v>
      </c>
      <c r="E685" s="426" t="s">
        <v>3534</v>
      </c>
      <c r="F685" s="427">
        <v>187.92</v>
      </c>
    </row>
    <row r="686" spans="1:6" ht="25.5" customHeight="1" x14ac:dyDescent="0.25">
      <c r="A686" s="422" t="s">
        <v>2311</v>
      </c>
      <c r="B686" s="430" t="s">
        <v>2312</v>
      </c>
      <c r="C686" s="431"/>
      <c r="D686" s="424"/>
      <c r="E686" s="692" t="s">
        <v>2313</v>
      </c>
      <c r="F686" s="693"/>
    </row>
    <row r="687" spans="1:6" ht="12.75" customHeight="1" x14ac:dyDescent="0.25">
      <c r="A687" s="425"/>
      <c r="B687" s="432"/>
      <c r="C687" s="431" t="s">
        <v>2314</v>
      </c>
      <c r="D687" s="424" t="s">
        <v>2315</v>
      </c>
      <c r="E687" s="426" t="s">
        <v>2316</v>
      </c>
      <c r="F687" s="427">
        <v>765.51</v>
      </c>
    </row>
    <row r="688" spans="1:6" ht="12.75" customHeight="1" x14ac:dyDescent="0.25">
      <c r="A688" s="425"/>
      <c r="B688" s="432"/>
      <c r="C688" s="431" t="s">
        <v>2317</v>
      </c>
      <c r="D688" s="424" t="s">
        <v>2318</v>
      </c>
      <c r="E688" s="426" t="s">
        <v>1199</v>
      </c>
      <c r="F688" s="427">
        <v>1339.64</v>
      </c>
    </row>
    <row r="689" spans="1:6" ht="12.75" customHeight="1" x14ac:dyDescent="0.25">
      <c r="A689" s="425"/>
      <c r="B689" s="432"/>
      <c r="C689" s="431" t="s">
        <v>2319</v>
      </c>
      <c r="D689" s="424" t="s">
        <v>2320</v>
      </c>
      <c r="E689" s="426" t="s">
        <v>1202</v>
      </c>
      <c r="F689" s="427">
        <v>1913.77</v>
      </c>
    </row>
    <row r="690" spans="1:6" ht="12.75" customHeight="1" x14ac:dyDescent="0.25">
      <c r="A690" s="425"/>
      <c r="B690" s="432"/>
      <c r="C690" s="431" t="s">
        <v>2321</v>
      </c>
      <c r="D690" s="424" t="s">
        <v>2322</v>
      </c>
      <c r="E690" s="426" t="s">
        <v>1205</v>
      </c>
      <c r="F690" s="427">
        <v>2487.9</v>
      </c>
    </row>
    <row r="691" spans="1:6" ht="12.75" customHeight="1" x14ac:dyDescent="0.25">
      <c r="A691" s="425"/>
      <c r="B691" s="432"/>
      <c r="C691" s="431" t="s">
        <v>2323</v>
      </c>
      <c r="D691" s="424" t="s">
        <v>2324</v>
      </c>
      <c r="E691" s="426" t="s">
        <v>1208</v>
      </c>
      <c r="F691" s="427">
        <v>3062.03</v>
      </c>
    </row>
    <row r="692" spans="1:6" ht="12.75" customHeight="1" x14ac:dyDescent="0.25">
      <c r="A692" s="425"/>
      <c r="B692" s="432"/>
      <c r="C692" s="431" t="s">
        <v>2325</v>
      </c>
      <c r="D692" s="424" t="s">
        <v>2326</v>
      </c>
      <c r="E692" s="426" t="s">
        <v>1020</v>
      </c>
      <c r="F692" s="427">
        <v>3583.83</v>
      </c>
    </row>
    <row r="693" spans="1:6" ht="12.75" customHeight="1" x14ac:dyDescent="0.25">
      <c r="A693" s="425"/>
      <c r="B693" s="432"/>
      <c r="C693" s="431" t="s">
        <v>2327</v>
      </c>
      <c r="D693" s="424" t="s">
        <v>2328</v>
      </c>
      <c r="E693" s="426" t="s">
        <v>1021</v>
      </c>
      <c r="F693" s="427">
        <v>4210.29</v>
      </c>
    </row>
    <row r="694" spans="1:6" ht="12.75" customHeight="1" x14ac:dyDescent="0.25">
      <c r="A694" s="425"/>
      <c r="B694" s="432"/>
      <c r="C694" s="433" t="s">
        <v>2329</v>
      </c>
      <c r="D694" s="434" t="s">
        <v>2330</v>
      </c>
      <c r="E694" s="435" t="s">
        <v>1022</v>
      </c>
      <c r="F694" s="436">
        <v>4784.42</v>
      </c>
    </row>
    <row r="695" spans="1:6" ht="12.75" customHeight="1" x14ac:dyDescent="0.25">
      <c r="A695" s="425"/>
      <c r="B695" s="432"/>
      <c r="C695" s="431" t="s">
        <v>2331</v>
      </c>
      <c r="D695" s="424" t="s">
        <v>2332</v>
      </c>
      <c r="E695" s="426" t="s">
        <v>1023</v>
      </c>
      <c r="F695" s="427">
        <v>5358.55</v>
      </c>
    </row>
    <row r="696" spans="1:6" ht="12.75" customHeight="1" x14ac:dyDescent="0.25">
      <c r="A696" s="425"/>
      <c r="B696" s="432"/>
      <c r="C696" s="431" t="s">
        <v>2333</v>
      </c>
      <c r="D696" s="424" t="s">
        <v>2334</v>
      </c>
      <c r="E696" s="426" t="s">
        <v>1219</v>
      </c>
      <c r="F696" s="427">
        <v>6124.05</v>
      </c>
    </row>
    <row r="697" spans="1:6" ht="12.75" customHeight="1" x14ac:dyDescent="0.25">
      <c r="A697" s="425"/>
      <c r="B697" s="432"/>
      <c r="C697" s="431" t="s">
        <v>2335</v>
      </c>
      <c r="D697" s="424" t="s">
        <v>2336</v>
      </c>
      <c r="E697" s="426" t="s">
        <v>1024</v>
      </c>
      <c r="F697" s="427">
        <v>7272.31</v>
      </c>
    </row>
    <row r="698" spans="1:6" ht="12.75" customHeight="1" x14ac:dyDescent="0.25">
      <c r="A698" s="425"/>
      <c r="B698" s="432"/>
      <c r="C698" s="431" t="s">
        <v>2337</v>
      </c>
      <c r="D698" s="424" t="s">
        <v>2338</v>
      </c>
      <c r="E698" s="426" t="s">
        <v>1025</v>
      </c>
      <c r="F698" s="427">
        <v>8420.57</v>
      </c>
    </row>
    <row r="699" spans="1:6" ht="12.75" customHeight="1" x14ac:dyDescent="0.25">
      <c r="A699" s="425"/>
      <c r="B699" s="432"/>
      <c r="C699" s="431" t="s">
        <v>2339</v>
      </c>
      <c r="D699" s="424" t="s">
        <v>2340</v>
      </c>
      <c r="E699" s="426" t="s">
        <v>1026</v>
      </c>
      <c r="F699" s="427">
        <v>9568.83</v>
      </c>
    </row>
    <row r="700" spans="1:6" ht="12.75" customHeight="1" x14ac:dyDescent="0.25">
      <c r="A700" s="428"/>
      <c r="B700" s="437"/>
      <c r="C700" s="431" t="s">
        <v>2341</v>
      </c>
      <c r="D700" s="424" t="s">
        <v>2342</v>
      </c>
      <c r="E700" s="426" t="s">
        <v>1027</v>
      </c>
      <c r="F700" s="427">
        <v>10717.09</v>
      </c>
    </row>
    <row r="701" spans="1:6" ht="12.75" customHeight="1" x14ac:dyDescent="0.25">
      <c r="A701" s="440"/>
      <c r="B701" s="441"/>
      <c r="C701" s="433" t="s">
        <v>2343</v>
      </c>
      <c r="D701" s="434" t="s">
        <v>2344</v>
      </c>
      <c r="E701" s="435" t="s">
        <v>459</v>
      </c>
      <c r="F701" s="436">
        <v>11865.35</v>
      </c>
    </row>
    <row r="702" spans="1:6" ht="12.75" customHeight="1" x14ac:dyDescent="0.25">
      <c r="A702" s="425"/>
      <c r="B702" s="432"/>
      <c r="C702" s="431" t="s">
        <v>2345</v>
      </c>
      <c r="D702" s="424" t="s">
        <v>2346</v>
      </c>
      <c r="E702" s="426" t="s">
        <v>462</v>
      </c>
      <c r="F702" s="427">
        <v>13013.61</v>
      </c>
    </row>
    <row r="703" spans="1:6" ht="12.75" customHeight="1" x14ac:dyDescent="0.25">
      <c r="A703" s="425"/>
      <c r="B703" s="432"/>
      <c r="C703" s="433" t="s">
        <v>2347</v>
      </c>
      <c r="D703" s="434" t="s">
        <v>2348</v>
      </c>
      <c r="E703" s="435" t="s">
        <v>465</v>
      </c>
      <c r="F703" s="436">
        <v>14161.87</v>
      </c>
    </row>
    <row r="704" spans="1:6" ht="12.75" customHeight="1" x14ac:dyDescent="0.25">
      <c r="A704" s="425"/>
      <c r="B704" s="432"/>
      <c r="C704" s="431" t="s">
        <v>2349</v>
      </c>
      <c r="D704" s="424" t="s">
        <v>2350</v>
      </c>
      <c r="E704" s="426" t="s">
        <v>468</v>
      </c>
      <c r="F704" s="427">
        <v>15310.13</v>
      </c>
    </row>
    <row r="705" spans="1:6" ht="12.75" customHeight="1" x14ac:dyDescent="0.25">
      <c r="A705" s="428"/>
      <c r="B705" s="437"/>
      <c r="C705" s="431" t="s">
        <v>2351</v>
      </c>
      <c r="D705" s="424" t="s">
        <v>2352</v>
      </c>
      <c r="E705" s="426" t="s">
        <v>3535</v>
      </c>
      <c r="F705" s="427">
        <v>16458.39</v>
      </c>
    </row>
    <row r="706" spans="1:6" ht="25.5" customHeight="1" x14ac:dyDescent="0.25">
      <c r="A706" s="438" t="s">
        <v>2353</v>
      </c>
      <c r="B706" s="438" t="s">
        <v>2354</v>
      </c>
      <c r="C706" s="423"/>
      <c r="D706" s="424"/>
      <c r="E706" s="692" t="s">
        <v>2355</v>
      </c>
      <c r="F706" s="693"/>
    </row>
    <row r="707" spans="1:6" ht="14.5" x14ac:dyDescent="0.25">
      <c r="A707" s="425"/>
      <c r="B707" s="425"/>
      <c r="C707" s="423" t="s">
        <v>2356</v>
      </c>
      <c r="D707" s="424" t="s">
        <v>2357</v>
      </c>
      <c r="E707" s="426" t="s">
        <v>2358</v>
      </c>
      <c r="F707" s="427">
        <v>1308.92</v>
      </c>
    </row>
    <row r="708" spans="1:6" ht="12.75" customHeight="1" x14ac:dyDescent="0.25">
      <c r="A708" s="425"/>
      <c r="B708" s="425"/>
      <c r="C708" s="423" t="s">
        <v>2359</v>
      </c>
      <c r="D708" s="424" t="s">
        <v>2360</v>
      </c>
      <c r="E708" s="426" t="s">
        <v>2361</v>
      </c>
      <c r="F708" s="427">
        <v>2290.61</v>
      </c>
    </row>
    <row r="709" spans="1:6" ht="12.75" customHeight="1" x14ac:dyDescent="0.25">
      <c r="A709" s="425"/>
      <c r="B709" s="425"/>
      <c r="C709" s="423" t="s">
        <v>2362</v>
      </c>
      <c r="D709" s="424" t="s">
        <v>2363</v>
      </c>
      <c r="E709" s="426" t="s">
        <v>963</v>
      </c>
      <c r="F709" s="427">
        <v>3272.3</v>
      </c>
    </row>
    <row r="710" spans="1:6" ht="12.75" customHeight="1" x14ac:dyDescent="0.25">
      <c r="A710" s="425"/>
      <c r="B710" s="425"/>
      <c r="C710" s="423" t="s">
        <v>2364</v>
      </c>
      <c r="D710" s="424" t="s">
        <v>2365</v>
      </c>
      <c r="E710" s="426" t="s">
        <v>966</v>
      </c>
      <c r="F710" s="427">
        <v>4253.99</v>
      </c>
    </row>
    <row r="711" spans="1:6" ht="12.75" customHeight="1" x14ac:dyDescent="0.25">
      <c r="A711" s="425"/>
      <c r="B711" s="425"/>
      <c r="C711" s="423" t="s">
        <v>2366</v>
      </c>
      <c r="D711" s="424" t="s">
        <v>2367</v>
      </c>
      <c r="E711" s="426" t="s">
        <v>969</v>
      </c>
      <c r="F711" s="427">
        <v>5235.6899999999996</v>
      </c>
    </row>
    <row r="712" spans="1:6" ht="12.75" customHeight="1" x14ac:dyDescent="0.25">
      <c r="A712" s="425"/>
      <c r="B712" s="425"/>
      <c r="C712" s="423" t="s">
        <v>2368</v>
      </c>
      <c r="D712" s="424" t="s">
        <v>2369</v>
      </c>
      <c r="E712" s="426" t="s">
        <v>972</v>
      </c>
      <c r="F712" s="427">
        <v>6217.38</v>
      </c>
    </row>
    <row r="713" spans="1:6" ht="12.75" customHeight="1" x14ac:dyDescent="0.25">
      <c r="A713" s="425"/>
      <c r="B713" s="425"/>
      <c r="C713" s="423" t="s">
        <v>2370</v>
      </c>
      <c r="D713" s="424" t="s">
        <v>2371</v>
      </c>
      <c r="E713" s="426" t="s">
        <v>975</v>
      </c>
      <c r="F713" s="427">
        <v>7199.07</v>
      </c>
    </row>
    <row r="714" spans="1:6" ht="12.75" customHeight="1" x14ac:dyDescent="0.25">
      <c r="A714" s="425"/>
      <c r="B714" s="425"/>
      <c r="C714" s="423" t="s">
        <v>2372</v>
      </c>
      <c r="D714" s="424" t="s">
        <v>2373</v>
      </c>
      <c r="E714" s="426" t="s">
        <v>2374</v>
      </c>
      <c r="F714" s="427">
        <v>8507.99</v>
      </c>
    </row>
    <row r="715" spans="1:6" ht="12.75" customHeight="1" x14ac:dyDescent="0.25">
      <c r="A715" s="425"/>
      <c r="B715" s="425"/>
      <c r="C715" s="423" t="s">
        <v>2375</v>
      </c>
      <c r="D715" s="424" t="s">
        <v>2376</v>
      </c>
      <c r="E715" s="426" t="s">
        <v>2377</v>
      </c>
      <c r="F715" s="427">
        <v>10471.370000000001</v>
      </c>
    </row>
    <row r="716" spans="1:6" ht="12.75" customHeight="1" x14ac:dyDescent="0.25">
      <c r="A716" s="425"/>
      <c r="B716" s="425"/>
      <c r="C716" s="423" t="s">
        <v>2378</v>
      </c>
      <c r="D716" s="424" t="s">
        <v>2379</v>
      </c>
      <c r="E716" s="426" t="s">
        <v>990</v>
      </c>
      <c r="F716" s="427">
        <v>12434.75</v>
      </c>
    </row>
    <row r="717" spans="1:6" ht="12.75" customHeight="1" x14ac:dyDescent="0.25">
      <c r="A717" s="425"/>
      <c r="B717" s="425"/>
      <c r="C717" s="423" t="s">
        <v>2380</v>
      </c>
      <c r="D717" s="424" t="s">
        <v>2381</v>
      </c>
      <c r="E717" s="426" t="s">
        <v>993</v>
      </c>
      <c r="F717" s="427">
        <v>14398.13</v>
      </c>
    </row>
    <row r="718" spans="1:6" ht="12.75" customHeight="1" x14ac:dyDescent="0.25">
      <c r="A718" s="425"/>
      <c r="B718" s="425"/>
      <c r="C718" s="423" t="s">
        <v>2382</v>
      </c>
      <c r="D718" s="424" t="s">
        <v>2383</v>
      </c>
      <c r="E718" s="426" t="s">
        <v>996</v>
      </c>
      <c r="F718" s="427">
        <v>16361.52</v>
      </c>
    </row>
    <row r="719" spans="1:6" ht="12.75" customHeight="1" x14ac:dyDescent="0.25">
      <c r="A719" s="425"/>
      <c r="B719" s="425"/>
      <c r="C719" s="423" t="s">
        <v>2384</v>
      </c>
      <c r="D719" s="424" t="s">
        <v>2385</v>
      </c>
      <c r="E719" s="426" t="s">
        <v>999</v>
      </c>
      <c r="F719" s="427">
        <v>18324.900000000001</v>
      </c>
    </row>
    <row r="720" spans="1:6" ht="12.75" customHeight="1" x14ac:dyDescent="0.25">
      <c r="A720" s="425"/>
      <c r="B720" s="425"/>
      <c r="C720" s="423" t="s">
        <v>2386</v>
      </c>
      <c r="D720" s="424" t="s">
        <v>2387</v>
      </c>
      <c r="E720" s="426" t="s">
        <v>1002</v>
      </c>
      <c r="F720" s="427">
        <v>20288.28</v>
      </c>
    </row>
    <row r="721" spans="1:6" ht="12.75" customHeight="1" x14ac:dyDescent="0.25">
      <c r="A721" s="425"/>
      <c r="B721" s="425"/>
      <c r="C721" s="423" t="s">
        <v>2388</v>
      </c>
      <c r="D721" s="424" t="s">
        <v>2389</v>
      </c>
      <c r="E721" s="426" t="s">
        <v>1005</v>
      </c>
      <c r="F721" s="427">
        <v>22251.66</v>
      </c>
    </row>
    <row r="722" spans="1:6" ht="12.75" customHeight="1" x14ac:dyDescent="0.25">
      <c r="A722" s="425"/>
      <c r="B722" s="425"/>
      <c r="C722" s="423" t="s">
        <v>2390</v>
      </c>
      <c r="D722" s="424" t="s">
        <v>2391</v>
      </c>
      <c r="E722" s="426" t="s">
        <v>1008</v>
      </c>
      <c r="F722" s="427">
        <v>24215.040000000001</v>
      </c>
    </row>
    <row r="723" spans="1:6" ht="12.75" customHeight="1" x14ac:dyDescent="0.25">
      <c r="A723" s="425"/>
      <c r="B723" s="425"/>
      <c r="C723" s="423" t="s">
        <v>2392</v>
      </c>
      <c r="D723" s="424" t="s">
        <v>2393</v>
      </c>
      <c r="E723" s="426" t="s">
        <v>1011</v>
      </c>
      <c r="F723" s="427">
        <v>26178.43</v>
      </c>
    </row>
    <row r="724" spans="1:6" ht="12.75" customHeight="1" x14ac:dyDescent="0.25">
      <c r="A724" s="425"/>
      <c r="B724" s="425"/>
      <c r="C724" s="423" t="s">
        <v>2394</v>
      </c>
      <c r="D724" s="424" t="s">
        <v>2395</v>
      </c>
      <c r="E724" s="426" t="s">
        <v>1129</v>
      </c>
      <c r="F724" s="427">
        <v>28796.27</v>
      </c>
    </row>
    <row r="725" spans="1:6" ht="12.75" customHeight="1" x14ac:dyDescent="0.25">
      <c r="A725" s="425"/>
      <c r="B725" s="425"/>
      <c r="C725" s="423" t="s">
        <v>2396</v>
      </c>
      <c r="D725" s="424" t="s">
        <v>2397</v>
      </c>
      <c r="E725" s="426" t="s">
        <v>1132</v>
      </c>
      <c r="F725" s="427">
        <v>32723.03</v>
      </c>
    </row>
    <row r="726" spans="1:6" ht="12.75" customHeight="1" x14ac:dyDescent="0.25">
      <c r="A726" s="425"/>
      <c r="B726" s="425"/>
      <c r="C726" s="423" t="s">
        <v>2398</v>
      </c>
      <c r="D726" s="424" t="s">
        <v>2399</v>
      </c>
      <c r="E726" s="426" t="s">
        <v>2400</v>
      </c>
      <c r="F726" s="427">
        <v>37958.720000000001</v>
      </c>
    </row>
    <row r="727" spans="1:6" ht="12.75" customHeight="1" x14ac:dyDescent="0.25">
      <c r="A727" s="425"/>
      <c r="B727" s="425"/>
      <c r="C727" s="423" t="s">
        <v>2401</v>
      </c>
      <c r="D727" s="424" t="s">
        <v>2402</v>
      </c>
      <c r="E727" s="426" t="s">
        <v>2403</v>
      </c>
      <c r="F727" s="427">
        <v>45812.25</v>
      </c>
    </row>
    <row r="728" spans="1:6" ht="12.75" customHeight="1" x14ac:dyDescent="0.25">
      <c r="A728" s="425"/>
      <c r="B728" s="425"/>
      <c r="C728" s="423" t="s">
        <v>2404</v>
      </c>
      <c r="D728" s="424" t="s">
        <v>2405</v>
      </c>
      <c r="E728" s="426" t="s">
        <v>2406</v>
      </c>
      <c r="F728" s="427">
        <v>53665.77</v>
      </c>
    </row>
    <row r="729" spans="1:6" ht="12.75" customHeight="1" x14ac:dyDescent="0.25">
      <c r="A729" s="425"/>
      <c r="B729" s="425"/>
      <c r="C729" s="423" t="s">
        <v>2407</v>
      </c>
      <c r="D729" s="424" t="s">
        <v>2408</v>
      </c>
      <c r="E729" s="426" t="s">
        <v>2409</v>
      </c>
      <c r="F729" s="427">
        <v>64137.15</v>
      </c>
    </row>
    <row r="730" spans="1:6" ht="12.75" customHeight="1" x14ac:dyDescent="0.25">
      <c r="A730" s="425"/>
      <c r="B730" s="425"/>
      <c r="C730" s="423" t="s">
        <v>2410</v>
      </c>
      <c r="D730" s="424" t="s">
        <v>2411</v>
      </c>
      <c r="E730" s="426" t="s">
        <v>2412</v>
      </c>
      <c r="F730" s="427">
        <v>79844.2</v>
      </c>
    </row>
    <row r="731" spans="1:6" ht="12.75" customHeight="1" x14ac:dyDescent="0.25">
      <c r="A731" s="425"/>
      <c r="B731" s="425"/>
      <c r="C731" s="423" t="s">
        <v>2413</v>
      </c>
      <c r="D731" s="424" t="s">
        <v>2414</v>
      </c>
      <c r="E731" s="426" t="s">
        <v>2415</v>
      </c>
      <c r="F731" s="427">
        <v>95551.26</v>
      </c>
    </row>
    <row r="732" spans="1:6" ht="12.75" customHeight="1" x14ac:dyDescent="0.25">
      <c r="A732" s="425"/>
      <c r="B732" s="425"/>
      <c r="C732" s="423" t="s">
        <v>2416</v>
      </c>
      <c r="D732" s="424" t="s">
        <v>2417</v>
      </c>
      <c r="E732" s="426" t="s">
        <v>2418</v>
      </c>
      <c r="F732" s="427">
        <v>113876.16</v>
      </c>
    </row>
    <row r="733" spans="1:6" ht="12.75" customHeight="1" x14ac:dyDescent="0.25">
      <c r="A733" s="425"/>
      <c r="B733" s="425"/>
      <c r="C733" s="423" t="s">
        <v>2419</v>
      </c>
      <c r="D733" s="424" t="s">
        <v>2420</v>
      </c>
      <c r="E733" s="426" t="s">
        <v>2421</v>
      </c>
      <c r="F733" s="427">
        <v>137436.74</v>
      </c>
    </row>
    <row r="734" spans="1:6" ht="12.75" customHeight="1" x14ac:dyDescent="0.25">
      <c r="A734" s="425"/>
      <c r="B734" s="425"/>
      <c r="C734" s="423" t="s">
        <v>2422</v>
      </c>
      <c r="D734" s="424" t="s">
        <v>2423</v>
      </c>
      <c r="E734" s="426" t="s">
        <v>2424</v>
      </c>
      <c r="F734" s="427">
        <v>160997.32</v>
      </c>
    </row>
    <row r="735" spans="1:6" ht="12.75" customHeight="1" x14ac:dyDescent="0.25">
      <c r="A735" s="428"/>
      <c r="B735" s="428"/>
      <c r="C735" s="423" t="s">
        <v>2425</v>
      </c>
      <c r="D735" s="424" t="s">
        <v>2426</v>
      </c>
      <c r="E735" s="426" t="s">
        <v>3537</v>
      </c>
      <c r="F735" s="427">
        <v>184557.91</v>
      </c>
    </row>
    <row r="736" spans="1:6" ht="25.5" customHeight="1" x14ac:dyDescent="0.25">
      <c r="A736" s="422" t="s">
        <v>2427</v>
      </c>
      <c r="B736" s="422" t="s">
        <v>2428</v>
      </c>
      <c r="C736" s="423"/>
      <c r="D736" s="424"/>
      <c r="E736" s="692" t="s">
        <v>2429</v>
      </c>
      <c r="F736" s="693"/>
    </row>
    <row r="737" spans="1:6" ht="12.75" customHeight="1" x14ac:dyDescent="0.25">
      <c r="A737" s="425"/>
      <c r="B737" s="425"/>
      <c r="C737" s="423" t="s">
        <v>2430</v>
      </c>
      <c r="D737" s="424" t="s">
        <v>2431</v>
      </c>
      <c r="E737" s="426" t="s">
        <v>2432</v>
      </c>
      <c r="F737" s="427">
        <v>950.41</v>
      </c>
    </row>
    <row r="738" spans="1:6" ht="12.75" customHeight="1" x14ac:dyDescent="0.25">
      <c r="A738" s="425"/>
      <c r="B738" s="425"/>
      <c r="C738" s="423" t="s">
        <v>2433</v>
      </c>
      <c r="D738" s="424" t="s">
        <v>2434</v>
      </c>
      <c r="E738" s="426" t="s">
        <v>1623</v>
      </c>
      <c r="F738" s="427">
        <v>1900.82</v>
      </c>
    </row>
    <row r="739" spans="1:6" ht="12.75" customHeight="1" x14ac:dyDescent="0.25">
      <c r="A739" s="425"/>
      <c r="B739" s="425"/>
      <c r="C739" s="423" t="s">
        <v>2435</v>
      </c>
      <c r="D739" s="424" t="s">
        <v>2436</v>
      </c>
      <c r="E739" s="426" t="s">
        <v>1626</v>
      </c>
      <c r="F739" s="427">
        <v>3326.44</v>
      </c>
    </row>
    <row r="740" spans="1:6" ht="12.75" customHeight="1" x14ac:dyDescent="0.25">
      <c r="A740" s="425"/>
      <c r="B740" s="425"/>
      <c r="C740" s="423" t="s">
        <v>2437</v>
      </c>
      <c r="D740" s="424" t="s">
        <v>2438</v>
      </c>
      <c r="E740" s="426" t="s">
        <v>1629</v>
      </c>
      <c r="F740" s="427">
        <v>4733.12</v>
      </c>
    </row>
    <row r="741" spans="1:6" ht="12.75" customHeight="1" x14ac:dyDescent="0.25">
      <c r="A741" s="425"/>
      <c r="B741" s="425"/>
      <c r="C741" s="423" t="s">
        <v>2439</v>
      </c>
      <c r="D741" s="424" t="s">
        <v>2440</v>
      </c>
      <c r="E741" s="426" t="s">
        <v>1632</v>
      </c>
      <c r="F741" s="427">
        <v>6177.67</v>
      </c>
    </row>
    <row r="742" spans="1:6" ht="12.75" customHeight="1" x14ac:dyDescent="0.25">
      <c r="A742" s="425"/>
      <c r="B742" s="425"/>
      <c r="C742" s="423" t="s">
        <v>2441</v>
      </c>
      <c r="D742" s="424" t="s">
        <v>2442</v>
      </c>
      <c r="E742" s="426" t="s">
        <v>1635</v>
      </c>
      <c r="F742" s="427">
        <v>7603.29</v>
      </c>
    </row>
    <row r="743" spans="1:6" ht="12.75" customHeight="1" x14ac:dyDescent="0.25">
      <c r="A743" s="425"/>
      <c r="B743" s="425"/>
      <c r="C743" s="423" t="s">
        <v>2443</v>
      </c>
      <c r="D743" s="424" t="s">
        <v>2444</v>
      </c>
      <c r="E743" s="426" t="s">
        <v>1638</v>
      </c>
      <c r="F743" s="427">
        <v>9028.91</v>
      </c>
    </row>
    <row r="744" spans="1:6" ht="12.75" customHeight="1" x14ac:dyDescent="0.25">
      <c r="A744" s="425"/>
      <c r="B744" s="425"/>
      <c r="C744" s="423" t="s">
        <v>2445</v>
      </c>
      <c r="D744" s="424" t="s">
        <v>2446</v>
      </c>
      <c r="E744" s="426" t="s">
        <v>1641</v>
      </c>
      <c r="F744" s="427">
        <v>10454.52</v>
      </c>
    </row>
    <row r="745" spans="1:6" ht="12.75" customHeight="1" x14ac:dyDescent="0.25">
      <c r="A745" s="425"/>
      <c r="B745" s="425"/>
      <c r="C745" s="423" t="s">
        <v>2447</v>
      </c>
      <c r="D745" s="424" t="s">
        <v>2448</v>
      </c>
      <c r="E745" s="426" t="s">
        <v>2449</v>
      </c>
      <c r="F745" s="427">
        <v>11880.14</v>
      </c>
    </row>
    <row r="746" spans="1:6" ht="12.75" customHeight="1" x14ac:dyDescent="0.25">
      <c r="A746" s="425"/>
      <c r="B746" s="425"/>
      <c r="C746" s="423" t="s">
        <v>2450</v>
      </c>
      <c r="D746" s="424" t="s">
        <v>2451</v>
      </c>
      <c r="E746" s="426" t="s">
        <v>2452</v>
      </c>
      <c r="F746" s="427">
        <v>13305.76</v>
      </c>
    </row>
    <row r="747" spans="1:6" ht="12.75" customHeight="1" x14ac:dyDescent="0.25">
      <c r="A747" s="425"/>
      <c r="B747" s="425"/>
      <c r="C747" s="423" t="s">
        <v>2453</v>
      </c>
      <c r="D747" s="424" t="s">
        <v>2454</v>
      </c>
      <c r="E747" s="426" t="s">
        <v>2305</v>
      </c>
      <c r="F747" s="427">
        <v>15206.58</v>
      </c>
    </row>
    <row r="748" spans="1:6" ht="12.75" customHeight="1" x14ac:dyDescent="0.25">
      <c r="A748" s="425"/>
      <c r="B748" s="425"/>
      <c r="C748" s="423" t="s">
        <v>2455</v>
      </c>
      <c r="D748" s="424" t="s">
        <v>2456</v>
      </c>
      <c r="E748" s="426" t="s">
        <v>2308</v>
      </c>
      <c r="F748" s="427">
        <v>18057.82</v>
      </c>
    </row>
    <row r="749" spans="1:6" ht="12.75" customHeight="1" x14ac:dyDescent="0.25">
      <c r="A749" s="425"/>
      <c r="B749" s="425"/>
      <c r="C749" s="423" t="s">
        <v>2457</v>
      </c>
      <c r="D749" s="424" t="s">
        <v>2458</v>
      </c>
      <c r="E749" s="426" t="s">
        <v>2459</v>
      </c>
      <c r="F749" s="427">
        <v>20909.05</v>
      </c>
    </row>
    <row r="750" spans="1:6" ht="12.75" customHeight="1" x14ac:dyDescent="0.25">
      <c r="A750" s="425"/>
      <c r="B750" s="425"/>
      <c r="C750" s="423" t="s">
        <v>2460</v>
      </c>
      <c r="D750" s="424" t="s">
        <v>2461</v>
      </c>
      <c r="E750" s="426" t="s">
        <v>2462</v>
      </c>
      <c r="F750" s="427">
        <v>24710.69</v>
      </c>
    </row>
    <row r="751" spans="1:6" ht="12.75" customHeight="1" x14ac:dyDescent="0.25">
      <c r="A751" s="425"/>
      <c r="B751" s="425"/>
      <c r="C751" s="423" t="s">
        <v>2463</v>
      </c>
      <c r="D751" s="424" t="s">
        <v>2464</v>
      </c>
      <c r="E751" s="426" t="s">
        <v>2465</v>
      </c>
      <c r="F751" s="427">
        <v>30413.16</v>
      </c>
    </row>
    <row r="752" spans="1:6" ht="12.75" customHeight="1" x14ac:dyDescent="0.25">
      <c r="A752" s="425"/>
      <c r="B752" s="425"/>
      <c r="C752" s="423" t="s">
        <v>2466</v>
      </c>
      <c r="D752" s="424" t="s">
        <v>2467</v>
      </c>
      <c r="E752" s="426" t="s">
        <v>2468</v>
      </c>
      <c r="F752" s="427">
        <v>36115.629999999997</v>
      </c>
    </row>
    <row r="753" spans="1:6" ht="12.75" customHeight="1" x14ac:dyDescent="0.25">
      <c r="A753" s="425"/>
      <c r="B753" s="425"/>
      <c r="C753" s="423" t="s">
        <v>2469</v>
      </c>
      <c r="D753" s="424" t="s">
        <v>2470</v>
      </c>
      <c r="E753" s="426" t="s">
        <v>2471</v>
      </c>
      <c r="F753" s="427">
        <v>41818.1</v>
      </c>
    </row>
    <row r="754" spans="1:6" ht="12.75" customHeight="1" x14ac:dyDescent="0.25">
      <c r="A754" s="425"/>
      <c r="B754" s="425"/>
      <c r="C754" s="423" t="s">
        <v>2472</v>
      </c>
      <c r="D754" s="424" t="s">
        <v>2473</v>
      </c>
      <c r="E754" s="426" t="s">
        <v>2474</v>
      </c>
      <c r="F754" s="427">
        <v>47520.57</v>
      </c>
    </row>
    <row r="755" spans="1:6" ht="12.75" customHeight="1" x14ac:dyDescent="0.25">
      <c r="A755" s="425"/>
      <c r="B755" s="425"/>
      <c r="C755" s="423" t="s">
        <v>2475</v>
      </c>
      <c r="D755" s="424" t="s">
        <v>2476</v>
      </c>
      <c r="E755" s="426" t="s">
        <v>2477</v>
      </c>
      <c r="F755" s="427">
        <v>53223.03</v>
      </c>
    </row>
    <row r="756" spans="1:6" ht="12.75" customHeight="1" x14ac:dyDescent="0.25">
      <c r="A756" s="425"/>
      <c r="B756" s="425"/>
      <c r="C756" s="423" t="s">
        <v>2478</v>
      </c>
      <c r="D756" s="424" t="s">
        <v>2479</v>
      </c>
      <c r="E756" s="426" t="s">
        <v>2480</v>
      </c>
      <c r="F756" s="427">
        <v>58925.5</v>
      </c>
    </row>
    <row r="757" spans="1:6" ht="12.75" customHeight="1" x14ac:dyDescent="0.25">
      <c r="A757" s="425"/>
      <c r="B757" s="425"/>
      <c r="C757" s="423" t="s">
        <v>2481</v>
      </c>
      <c r="D757" s="424" t="s">
        <v>2482</v>
      </c>
      <c r="E757" s="426" t="s">
        <v>2483</v>
      </c>
      <c r="F757" s="427">
        <v>64627.97</v>
      </c>
    </row>
    <row r="758" spans="1:6" ht="12.75" customHeight="1" x14ac:dyDescent="0.25">
      <c r="A758" s="425"/>
      <c r="B758" s="425"/>
      <c r="C758" s="423" t="s">
        <v>2484</v>
      </c>
      <c r="D758" s="424" t="s">
        <v>2485</v>
      </c>
      <c r="E758" s="426" t="s">
        <v>3538</v>
      </c>
      <c r="F758" s="427">
        <v>70330.44</v>
      </c>
    </row>
    <row r="759" spans="1:6" ht="25.5" customHeight="1" x14ac:dyDescent="0.25">
      <c r="A759" s="485" t="s">
        <v>2486</v>
      </c>
      <c r="B759" s="422" t="s">
        <v>2487</v>
      </c>
      <c r="C759" s="431"/>
      <c r="D759" s="424"/>
      <c r="E759" s="692" t="s">
        <v>2488</v>
      </c>
      <c r="F759" s="693"/>
    </row>
    <row r="760" spans="1:6" ht="14.5" x14ac:dyDescent="0.25">
      <c r="A760" s="486"/>
      <c r="B760" s="425"/>
      <c r="C760" s="431" t="s">
        <v>2489</v>
      </c>
      <c r="D760" s="424" t="s">
        <v>2490</v>
      </c>
      <c r="E760" s="426" t="s">
        <v>2491</v>
      </c>
      <c r="F760" s="427">
        <v>377.32</v>
      </c>
    </row>
    <row r="761" spans="1:6" ht="12.75" customHeight="1" x14ac:dyDescent="0.25">
      <c r="A761" s="486"/>
      <c r="B761" s="425"/>
      <c r="C761" s="431" t="s">
        <v>2492</v>
      </c>
      <c r="D761" s="424" t="s">
        <v>2493</v>
      </c>
      <c r="E761" s="426" t="s">
        <v>2494</v>
      </c>
      <c r="F761" s="427">
        <v>660.31</v>
      </c>
    </row>
    <row r="762" spans="1:6" ht="12.75" customHeight="1" x14ac:dyDescent="0.25">
      <c r="A762" s="487"/>
      <c r="B762" s="428"/>
      <c r="C762" s="431" t="s">
        <v>2495</v>
      </c>
      <c r="D762" s="424" t="s">
        <v>2496</v>
      </c>
      <c r="E762" s="426" t="s">
        <v>2497</v>
      </c>
      <c r="F762" s="427">
        <v>943.3</v>
      </c>
    </row>
    <row r="763" spans="1:6" ht="12.75" customHeight="1" x14ac:dyDescent="0.25">
      <c r="A763" s="440"/>
      <c r="B763" s="441"/>
      <c r="C763" s="433" t="s">
        <v>2498</v>
      </c>
      <c r="D763" s="434" t="s">
        <v>2499</v>
      </c>
      <c r="E763" s="435" t="s">
        <v>2500</v>
      </c>
      <c r="F763" s="436">
        <v>1226.29</v>
      </c>
    </row>
    <row r="764" spans="1:6" ht="12.75" customHeight="1" x14ac:dyDescent="0.25">
      <c r="A764" s="425"/>
      <c r="B764" s="432"/>
      <c r="C764" s="431" t="s">
        <v>2501</v>
      </c>
      <c r="D764" s="424" t="s">
        <v>2502</v>
      </c>
      <c r="E764" s="426" t="s">
        <v>2503</v>
      </c>
      <c r="F764" s="427">
        <v>1419.08</v>
      </c>
    </row>
    <row r="765" spans="1:6" ht="12.75" customHeight="1" x14ac:dyDescent="0.25">
      <c r="A765" s="425"/>
      <c r="B765" s="432"/>
      <c r="C765" s="431" t="s">
        <v>2504</v>
      </c>
      <c r="D765" s="424" t="s">
        <v>2505</v>
      </c>
      <c r="E765" s="426" t="s">
        <v>2506</v>
      </c>
      <c r="F765" s="427">
        <v>1792.27</v>
      </c>
    </row>
    <row r="766" spans="1:6" ht="12.75" customHeight="1" x14ac:dyDescent="0.25">
      <c r="A766" s="425"/>
      <c r="B766" s="432"/>
      <c r="C766" s="431" t="s">
        <v>2507</v>
      </c>
      <c r="D766" s="424" t="s">
        <v>2508</v>
      </c>
      <c r="E766" s="426" t="s">
        <v>2509</v>
      </c>
      <c r="F766" s="427">
        <v>2075.2600000000002</v>
      </c>
    </row>
    <row r="767" spans="1:6" ht="12.75" customHeight="1" x14ac:dyDescent="0.25">
      <c r="A767" s="425"/>
      <c r="B767" s="432"/>
      <c r="C767" s="431" t="s">
        <v>2510</v>
      </c>
      <c r="D767" s="424" t="s">
        <v>2511</v>
      </c>
      <c r="E767" s="426" t="s">
        <v>2512</v>
      </c>
      <c r="F767" s="427">
        <v>2358.25</v>
      </c>
    </row>
    <row r="768" spans="1:6" ht="12.75" customHeight="1" x14ac:dyDescent="0.25">
      <c r="A768" s="425"/>
      <c r="B768" s="432"/>
      <c r="C768" s="431" t="s">
        <v>2513</v>
      </c>
      <c r="D768" s="424" t="s">
        <v>2514</v>
      </c>
      <c r="E768" s="426" t="s">
        <v>2515</v>
      </c>
      <c r="F768" s="427">
        <v>2641.24</v>
      </c>
    </row>
    <row r="769" spans="1:6" ht="12.75" customHeight="1" x14ac:dyDescent="0.25">
      <c r="A769" s="425"/>
      <c r="B769" s="432"/>
      <c r="C769" s="431" t="s">
        <v>2516</v>
      </c>
      <c r="D769" s="424" t="s">
        <v>2517</v>
      </c>
      <c r="E769" s="426" t="s">
        <v>2518</v>
      </c>
      <c r="F769" s="427">
        <v>3018.56</v>
      </c>
    </row>
    <row r="770" spans="1:6" ht="12.75" customHeight="1" x14ac:dyDescent="0.25">
      <c r="A770" s="425"/>
      <c r="B770" s="432"/>
      <c r="C770" s="431" t="s">
        <v>2519</v>
      </c>
      <c r="D770" s="424" t="s">
        <v>2520</v>
      </c>
      <c r="E770" s="426" t="s">
        <v>2521</v>
      </c>
      <c r="F770" s="427">
        <v>3584.54</v>
      </c>
    </row>
    <row r="771" spans="1:6" ht="12.75" customHeight="1" x14ac:dyDescent="0.25">
      <c r="A771" s="425"/>
      <c r="B771" s="432"/>
      <c r="C771" s="431" t="s">
        <v>2522</v>
      </c>
      <c r="D771" s="424" t="s">
        <v>2523</v>
      </c>
      <c r="E771" s="426" t="s">
        <v>2524</v>
      </c>
      <c r="F771" s="427">
        <v>4150.5200000000004</v>
      </c>
    </row>
    <row r="772" spans="1:6" ht="12.75" customHeight="1" x14ac:dyDescent="0.25">
      <c r="A772" s="425"/>
      <c r="B772" s="432"/>
      <c r="C772" s="433" t="s">
        <v>2525</v>
      </c>
      <c r="D772" s="434" t="s">
        <v>2526</v>
      </c>
      <c r="E772" s="435" t="s">
        <v>2527</v>
      </c>
      <c r="F772" s="436">
        <v>4716.5</v>
      </c>
    </row>
    <row r="773" spans="1:6" ht="12.75" customHeight="1" x14ac:dyDescent="0.25">
      <c r="A773" s="425"/>
      <c r="B773" s="432"/>
      <c r="C773" s="431" t="s">
        <v>2528</v>
      </c>
      <c r="D773" s="424" t="s">
        <v>2529</v>
      </c>
      <c r="E773" s="426" t="s">
        <v>2530</v>
      </c>
      <c r="F773" s="427">
        <v>5282.48</v>
      </c>
    </row>
    <row r="774" spans="1:6" ht="12.75" customHeight="1" x14ac:dyDescent="0.25">
      <c r="A774" s="425"/>
      <c r="B774" s="432"/>
      <c r="C774" s="431" t="s">
        <v>2531</v>
      </c>
      <c r="D774" s="424" t="s">
        <v>2532</v>
      </c>
      <c r="E774" s="426" t="s">
        <v>2533</v>
      </c>
      <c r="F774" s="427">
        <v>6037.12</v>
      </c>
    </row>
    <row r="775" spans="1:6" ht="12.75" customHeight="1" x14ac:dyDescent="0.25">
      <c r="A775" s="425"/>
      <c r="B775" s="432"/>
      <c r="C775" s="431" t="s">
        <v>2534</v>
      </c>
      <c r="D775" s="424" t="s">
        <v>2535</v>
      </c>
      <c r="E775" s="426" t="s">
        <v>2536</v>
      </c>
      <c r="F775" s="427">
        <v>7169.08</v>
      </c>
    </row>
    <row r="776" spans="1:6" ht="12.75" customHeight="1" x14ac:dyDescent="0.25">
      <c r="A776" s="425"/>
      <c r="B776" s="432"/>
      <c r="C776" s="431" t="s">
        <v>2537</v>
      </c>
      <c r="D776" s="424" t="s">
        <v>2538</v>
      </c>
      <c r="E776" s="426" t="s">
        <v>2539</v>
      </c>
      <c r="F776" s="427">
        <v>8301.0400000000009</v>
      </c>
    </row>
    <row r="777" spans="1:6" ht="12.75" customHeight="1" x14ac:dyDescent="0.25">
      <c r="A777" s="425"/>
      <c r="B777" s="432"/>
      <c r="C777" s="431" t="s">
        <v>2540</v>
      </c>
      <c r="D777" s="424" t="s">
        <v>2541</v>
      </c>
      <c r="E777" s="426" t="s">
        <v>2542</v>
      </c>
      <c r="F777" s="427">
        <v>9433</v>
      </c>
    </row>
    <row r="778" spans="1:6" ht="12.75" customHeight="1" x14ac:dyDescent="0.25">
      <c r="A778" s="425"/>
      <c r="B778" s="432"/>
      <c r="C778" s="431" t="s">
        <v>2543</v>
      </c>
      <c r="D778" s="424" t="s">
        <v>2544</v>
      </c>
      <c r="E778" s="426" t="s">
        <v>2545</v>
      </c>
      <c r="F778" s="427">
        <v>10564.96</v>
      </c>
    </row>
    <row r="779" spans="1:6" ht="12.75" customHeight="1" x14ac:dyDescent="0.25">
      <c r="A779" s="425"/>
      <c r="B779" s="432"/>
      <c r="C779" s="431" t="s">
        <v>2546</v>
      </c>
      <c r="D779" s="424" t="s">
        <v>2547</v>
      </c>
      <c r="E779" s="426" t="s">
        <v>2548</v>
      </c>
      <c r="F779" s="427">
        <v>11696.92</v>
      </c>
    </row>
    <row r="780" spans="1:6" ht="12.75" customHeight="1" x14ac:dyDescent="0.25">
      <c r="A780" s="425"/>
      <c r="B780" s="432"/>
      <c r="C780" s="431" t="s">
        <v>2549</v>
      </c>
      <c r="D780" s="424" t="s">
        <v>2550</v>
      </c>
      <c r="E780" s="426" t="s">
        <v>2551</v>
      </c>
      <c r="F780" s="427">
        <v>12828.88</v>
      </c>
    </row>
    <row r="781" spans="1:6" ht="12.75" customHeight="1" x14ac:dyDescent="0.25">
      <c r="A781" s="425"/>
      <c r="B781" s="432"/>
      <c r="C781" s="431" t="s">
        <v>2552</v>
      </c>
      <c r="D781" s="424" t="s">
        <v>2553</v>
      </c>
      <c r="E781" s="426" t="s">
        <v>2554</v>
      </c>
      <c r="F781" s="427">
        <v>13960.84</v>
      </c>
    </row>
    <row r="782" spans="1:6" ht="12.75" customHeight="1" x14ac:dyDescent="0.25">
      <c r="A782" s="425"/>
      <c r="B782" s="432"/>
      <c r="C782" s="431" t="s">
        <v>2555</v>
      </c>
      <c r="D782" s="424" t="s">
        <v>2556</v>
      </c>
      <c r="E782" s="426" t="s">
        <v>2557</v>
      </c>
      <c r="F782" s="427">
        <v>15092.8</v>
      </c>
    </row>
    <row r="783" spans="1:6" ht="12.75" customHeight="1" x14ac:dyDescent="0.25">
      <c r="A783" s="428"/>
      <c r="B783" s="437"/>
      <c r="C783" s="431" t="s">
        <v>2558</v>
      </c>
      <c r="D783" s="424" t="s">
        <v>2559</v>
      </c>
      <c r="E783" s="426" t="s">
        <v>3541</v>
      </c>
      <c r="F783" s="427">
        <v>16224.76</v>
      </c>
    </row>
    <row r="784" spans="1:6" ht="27.75" customHeight="1" x14ac:dyDescent="0.25">
      <c r="A784" s="422" t="s">
        <v>2560</v>
      </c>
      <c r="B784" s="490" t="s">
        <v>2561</v>
      </c>
      <c r="C784" s="431"/>
      <c r="D784" s="424"/>
      <c r="E784" s="694" t="s">
        <v>4076</v>
      </c>
      <c r="F784" s="693"/>
    </row>
    <row r="785" spans="1:6" ht="14.5" x14ac:dyDescent="0.25">
      <c r="A785" s="425"/>
      <c r="B785" s="432"/>
      <c r="C785" s="491" t="s">
        <v>2563</v>
      </c>
      <c r="D785" s="424" t="s">
        <v>2564</v>
      </c>
      <c r="E785" s="426" t="s">
        <v>2565</v>
      </c>
      <c r="F785" s="492">
        <v>531.01</v>
      </c>
    </row>
    <row r="786" spans="1:6" ht="12.75" customHeight="1" x14ac:dyDescent="0.25">
      <c r="A786" s="425"/>
      <c r="B786" s="432"/>
      <c r="C786" s="493"/>
      <c r="D786" s="424" t="s">
        <v>2566</v>
      </c>
      <c r="E786" s="426" t="s">
        <v>2567</v>
      </c>
      <c r="F786" s="494"/>
    </row>
    <row r="787" spans="1:6" ht="14.5" x14ac:dyDescent="0.25">
      <c r="A787" s="425"/>
      <c r="B787" s="432"/>
      <c r="C787" s="491" t="s">
        <v>2568</v>
      </c>
      <c r="D787" s="424" t="s">
        <v>2569</v>
      </c>
      <c r="E787" s="426" t="s">
        <v>2570</v>
      </c>
      <c r="F787" s="492">
        <v>796.51</v>
      </c>
    </row>
    <row r="788" spans="1:6" ht="12.75" customHeight="1" x14ac:dyDescent="0.25">
      <c r="A788" s="425"/>
      <c r="B788" s="432"/>
      <c r="C788" s="493"/>
      <c r="D788" s="424" t="s">
        <v>2571</v>
      </c>
      <c r="E788" s="426" t="s">
        <v>2572</v>
      </c>
      <c r="F788" s="494"/>
    </row>
    <row r="789" spans="1:6" ht="12.75" customHeight="1" x14ac:dyDescent="0.25">
      <c r="A789" s="425"/>
      <c r="B789" s="432"/>
      <c r="C789" s="491" t="s">
        <v>2573</v>
      </c>
      <c r="D789" s="424" t="s">
        <v>2574</v>
      </c>
      <c r="E789" s="426" t="s">
        <v>2575</v>
      </c>
      <c r="F789" s="492">
        <v>1062.02</v>
      </c>
    </row>
    <row r="790" spans="1:6" ht="12.75" customHeight="1" x14ac:dyDescent="0.25">
      <c r="A790" s="425"/>
      <c r="B790" s="432"/>
      <c r="C790" s="493"/>
      <c r="D790" s="424" t="s">
        <v>2576</v>
      </c>
      <c r="E790" s="426" t="s">
        <v>2577</v>
      </c>
      <c r="F790" s="494"/>
    </row>
    <row r="791" spans="1:6" ht="12.75" customHeight="1" x14ac:dyDescent="0.25">
      <c r="A791" s="425"/>
      <c r="B791" s="432"/>
      <c r="C791" s="491" t="s">
        <v>2578</v>
      </c>
      <c r="D791" s="424" t="s">
        <v>2579</v>
      </c>
      <c r="E791" s="426" t="s">
        <v>2580</v>
      </c>
      <c r="F791" s="492">
        <v>1327.52</v>
      </c>
    </row>
    <row r="792" spans="1:6" ht="12.75" customHeight="1" x14ac:dyDescent="0.25">
      <c r="A792" s="425"/>
      <c r="B792" s="432"/>
      <c r="C792" s="493"/>
      <c r="D792" s="424" t="s">
        <v>2581</v>
      </c>
      <c r="E792" s="426" t="s">
        <v>2582</v>
      </c>
      <c r="F792" s="494"/>
    </row>
    <row r="793" spans="1:6" ht="12.75" customHeight="1" x14ac:dyDescent="0.25">
      <c r="A793" s="425"/>
      <c r="B793" s="432"/>
      <c r="C793" s="491" t="s">
        <v>2583</v>
      </c>
      <c r="D793" s="424" t="s">
        <v>2584</v>
      </c>
      <c r="E793" s="426" t="s">
        <v>2585</v>
      </c>
      <c r="F793" s="492">
        <v>1686.76</v>
      </c>
    </row>
    <row r="794" spans="1:6" ht="25.5" customHeight="1" x14ac:dyDescent="0.25">
      <c r="A794" s="425"/>
      <c r="B794" s="432"/>
      <c r="C794" s="493"/>
      <c r="D794" s="424" t="s">
        <v>2586</v>
      </c>
      <c r="E794" s="426" t="s">
        <v>2587</v>
      </c>
      <c r="F794" s="494"/>
    </row>
    <row r="795" spans="1:6" ht="12.75" customHeight="1" x14ac:dyDescent="0.25">
      <c r="A795" s="425"/>
      <c r="B795" s="432"/>
      <c r="C795" s="491" t="s">
        <v>2588</v>
      </c>
      <c r="D795" s="424" t="s">
        <v>2589</v>
      </c>
      <c r="E795" s="426" t="s">
        <v>2590</v>
      </c>
      <c r="F795" s="492">
        <v>2226.36</v>
      </c>
    </row>
    <row r="796" spans="1:6" ht="25.5" customHeight="1" x14ac:dyDescent="0.25">
      <c r="A796" s="425"/>
      <c r="B796" s="432"/>
      <c r="C796" s="493"/>
      <c r="D796" s="424" t="s">
        <v>2591</v>
      </c>
      <c r="E796" s="426" t="s">
        <v>2592</v>
      </c>
      <c r="F796" s="494"/>
    </row>
    <row r="797" spans="1:6" ht="12.75" customHeight="1" x14ac:dyDescent="0.25">
      <c r="A797" s="425"/>
      <c r="B797" s="432"/>
      <c r="C797" s="491" t="s">
        <v>2593</v>
      </c>
      <c r="D797" s="424" t="s">
        <v>2594</v>
      </c>
      <c r="E797" s="426" t="s">
        <v>2595</v>
      </c>
      <c r="F797" s="492">
        <v>2754.02</v>
      </c>
    </row>
    <row r="798" spans="1:6" ht="25.5" customHeight="1" x14ac:dyDescent="0.25">
      <c r="A798" s="425"/>
      <c r="B798" s="432"/>
      <c r="C798" s="493"/>
      <c r="D798" s="424" t="s">
        <v>2596</v>
      </c>
      <c r="E798" s="426" t="s">
        <v>2597</v>
      </c>
      <c r="F798" s="494"/>
    </row>
    <row r="799" spans="1:6" ht="12.75" customHeight="1" x14ac:dyDescent="0.25">
      <c r="A799" s="425"/>
      <c r="B799" s="432"/>
      <c r="C799" s="491" t="s">
        <v>2598</v>
      </c>
      <c r="D799" s="424" t="s">
        <v>2599</v>
      </c>
      <c r="E799" s="426" t="s">
        <v>2600</v>
      </c>
      <c r="F799" s="492">
        <v>3293.38</v>
      </c>
    </row>
    <row r="800" spans="1:6" ht="25.5" customHeight="1" x14ac:dyDescent="0.25">
      <c r="A800" s="425"/>
      <c r="B800" s="432"/>
      <c r="C800" s="493"/>
      <c r="D800" s="424" t="s">
        <v>2601</v>
      </c>
      <c r="E800" s="426" t="s">
        <v>2602</v>
      </c>
      <c r="F800" s="494"/>
    </row>
    <row r="801" spans="1:6" ht="12.75" customHeight="1" x14ac:dyDescent="0.25">
      <c r="A801" s="425"/>
      <c r="B801" s="432"/>
      <c r="C801" s="491" t="s">
        <v>2603</v>
      </c>
      <c r="D801" s="424" t="s">
        <v>2604</v>
      </c>
      <c r="E801" s="426" t="s">
        <v>2605</v>
      </c>
      <c r="F801" s="492">
        <v>3802.96</v>
      </c>
    </row>
    <row r="802" spans="1:6" ht="25.5" customHeight="1" x14ac:dyDescent="0.25">
      <c r="A802" s="425"/>
      <c r="B802" s="432"/>
      <c r="C802" s="493"/>
      <c r="D802" s="424" t="s">
        <v>2606</v>
      </c>
      <c r="E802" s="426" t="s">
        <v>2607</v>
      </c>
      <c r="F802" s="494"/>
    </row>
    <row r="803" spans="1:6" ht="12.75" customHeight="1" x14ac:dyDescent="0.25">
      <c r="A803" s="425"/>
      <c r="B803" s="432"/>
      <c r="C803" s="491" t="s">
        <v>2608</v>
      </c>
      <c r="D803" s="424" t="s">
        <v>2609</v>
      </c>
      <c r="E803" s="426" t="s">
        <v>2610</v>
      </c>
      <c r="F803" s="492">
        <v>4344.2</v>
      </c>
    </row>
    <row r="804" spans="1:6" ht="25.5" customHeight="1" x14ac:dyDescent="0.25">
      <c r="A804" s="425"/>
      <c r="B804" s="432"/>
      <c r="C804" s="493"/>
      <c r="D804" s="424" t="s">
        <v>2611</v>
      </c>
      <c r="E804" s="426" t="s">
        <v>2612</v>
      </c>
      <c r="F804" s="494"/>
    </row>
    <row r="805" spans="1:6" ht="12.75" customHeight="1" x14ac:dyDescent="0.25">
      <c r="A805" s="425"/>
      <c r="B805" s="432"/>
      <c r="C805" s="491" t="s">
        <v>2613</v>
      </c>
      <c r="D805" s="424" t="s">
        <v>2614</v>
      </c>
      <c r="E805" s="426" t="s">
        <v>2615</v>
      </c>
      <c r="F805" s="492">
        <v>4911.83</v>
      </c>
    </row>
    <row r="806" spans="1:6" ht="25.5" customHeight="1" x14ac:dyDescent="0.25">
      <c r="A806" s="425"/>
      <c r="B806" s="432"/>
      <c r="C806" s="493"/>
      <c r="D806" s="424" t="s">
        <v>2616</v>
      </c>
      <c r="E806" s="426" t="s">
        <v>2617</v>
      </c>
      <c r="F806" s="494"/>
    </row>
    <row r="807" spans="1:6" ht="12.75" customHeight="1" x14ac:dyDescent="0.25">
      <c r="A807" s="425"/>
      <c r="B807" s="432"/>
      <c r="C807" s="491" t="s">
        <v>2618</v>
      </c>
      <c r="D807" s="424" t="s">
        <v>2619</v>
      </c>
      <c r="E807" s="426" t="s">
        <v>2620</v>
      </c>
      <c r="F807" s="492">
        <v>5540.96</v>
      </c>
    </row>
    <row r="808" spans="1:6" ht="25.5" customHeight="1" x14ac:dyDescent="0.25">
      <c r="A808" s="425"/>
      <c r="B808" s="432"/>
      <c r="C808" s="493"/>
      <c r="D808" s="424" t="s">
        <v>2621</v>
      </c>
      <c r="E808" s="426" t="s">
        <v>2622</v>
      </c>
      <c r="F808" s="494"/>
    </row>
    <row r="809" spans="1:6" ht="12.75" customHeight="1" x14ac:dyDescent="0.25">
      <c r="A809" s="425"/>
      <c r="B809" s="432"/>
      <c r="C809" s="491" t="s">
        <v>2623</v>
      </c>
      <c r="D809" s="424" t="s">
        <v>2624</v>
      </c>
      <c r="E809" s="426" t="s">
        <v>2625</v>
      </c>
      <c r="F809" s="492">
        <v>6637.61</v>
      </c>
    </row>
    <row r="810" spans="1:6" ht="25.5" customHeight="1" x14ac:dyDescent="0.25">
      <c r="A810" s="425"/>
      <c r="B810" s="432"/>
      <c r="C810" s="493"/>
      <c r="D810" s="424" t="s">
        <v>2626</v>
      </c>
      <c r="E810" s="426" t="s">
        <v>2627</v>
      </c>
      <c r="F810" s="494"/>
    </row>
    <row r="811" spans="1:6" ht="12.75" customHeight="1" x14ac:dyDescent="0.25">
      <c r="A811" s="425"/>
      <c r="B811" s="432"/>
      <c r="C811" s="491" t="s">
        <v>2628</v>
      </c>
      <c r="D811" s="424" t="s">
        <v>2629</v>
      </c>
      <c r="E811" s="426" t="s">
        <v>2630</v>
      </c>
      <c r="F811" s="492">
        <v>7699.63</v>
      </c>
    </row>
    <row r="812" spans="1:6" ht="25.5" customHeight="1" x14ac:dyDescent="0.25">
      <c r="A812" s="425"/>
      <c r="B812" s="432"/>
      <c r="C812" s="493"/>
      <c r="D812" s="424" t="s">
        <v>2631</v>
      </c>
      <c r="E812" s="426" t="s">
        <v>2632</v>
      </c>
      <c r="F812" s="494"/>
    </row>
    <row r="813" spans="1:6" ht="12.75" customHeight="1" x14ac:dyDescent="0.25">
      <c r="A813" s="425"/>
      <c r="B813" s="432"/>
      <c r="C813" s="491" t="s">
        <v>2633</v>
      </c>
      <c r="D813" s="424" t="s">
        <v>2634</v>
      </c>
      <c r="E813" s="426" t="s">
        <v>2635</v>
      </c>
      <c r="F813" s="492">
        <v>8761.65</v>
      </c>
    </row>
    <row r="814" spans="1:6" ht="25.5" customHeight="1" x14ac:dyDescent="0.25">
      <c r="A814" s="428"/>
      <c r="B814" s="437"/>
      <c r="C814" s="493"/>
      <c r="D814" s="424" t="s">
        <v>2636</v>
      </c>
      <c r="E814" s="426" t="s">
        <v>2637</v>
      </c>
      <c r="F814" s="494"/>
    </row>
    <row r="815" spans="1:6" ht="12.75" customHeight="1" x14ac:dyDescent="0.25">
      <c r="A815" s="440"/>
      <c r="B815" s="441"/>
      <c r="C815" s="495" t="s">
        <v>2638</v>
      </c>
      <c r="D815" s="434" t="s">
        <v>2639</v>
      </c>
      <c r="E815" s="435" t="s">
        <v>2640</v>
      </c>
      <c r="F815" s="496">
        <v>9823.66</v>
      </c>
    </row>
    <row r="816" spans="1:6" ht="25.5" customHeight="1" x14ac:dyDescent="0.25">
      <c r="A816" s="425"/>
      <c r="B816" s="432"/>
      <c r="C816" s="493"/>
      <c r="D816" s="424" t="s">
        <v>2641</v>
      </c>
      <c r="E816" s="426" t="s">
        <v>2642</v>
      </c>
      <c r="F816" s="494"/>
    </row>
    <row r="817" spans="1:6" ht="12.75" customHeight="1" x14ac:dyDescent="0.25">
      <c r="A817" s="425"/>
      <c r="B817" s="432"/>
      <c r="C817" s="491" t="s">
        <v>2643</v>
      </c>
      <c r="D817" s="424" t="s">
        <v>2644</v>
      </c>
      <c r="E817" s="426" t="s">
        <v>2645</v>
      </c>
      <c r="F817" s="492">
        <v>11018.43</v>
      </c>
    </row>
    <row r="818" spans="1:6" ht="25.5" customHeight="1" x14ac:dyDescent="0.25">
      <c r="A818" s="425"/>
      <c r="B818" s="432"/>
      <c r="C818" s="493"/>
      <c r="D818" s="424" t="s">
        <v>2646</v>
      </c>
      <c r="E818" s="426" t="s">
        <v>2647</v>
      </c>
      <c r="F818" s="494"/>
    </row>
    <row r="819" spans="1:6" ht="12.75" customHeight="1" x14ac:dyDescent="0.25">
      <c r="A819" s="425"/>
      <c r="B819" s="432"/>
      <c r="C819" s="495" t="s">
        <v>2648</v>
      </c>
      <c r="D819" s="434" t="s">
        <v>2649</v>
      </c>
      <c r="E819" s="435" t="s">
        <v>2650</v>
      </c>
      <c r="F819" s="496">
        <v>12611.46</v>
      </c>
    </row>
    <row r="820" spans="1:6" ht="25.5" customHeight="1" x14ac:dyDescent="0.25">
      <c r="A820" s="425"/>
      <c r="B820" s="432"/>
      <c r="C820" s="493"/>
      <c r="D820" s="424" t="s">
        <v>2651</v>
      </c>
      <c r="E820" s="426" t="s">
        <v>2652</v>
      </c>
      <c r="F820" s="494"/>
    </row>
    <row r="821" spans="1:6" ht="12.75" customHeight="1" x14ac:dyDescent="0.25">
      <c r="A821" s="425"/>
      <c r="B821" s="432"/>
      <c r="C821" s="491" t="s">
        <v>2653</v>
      </c>
      <c r="D821" s="424" t="s">
        <v>2654</v>
      </c>
      <c r="E821" s="426" t="s">
        <v>2655</v>
      </c>
      <c r="F821" s="492">
        <v>14204.49</v>
      </c>
    </row>
    <row r="822" spans="1:6" ht="25.5" customHeight="1" x14ac:dyDescent="0.25">
      <c r="A822" s="425"/>
      <c r="B822" s="432"/>
      <c r="C822" s="493"/>
      <c r="D822" s="424" t="s">
        <v>2656</v>
      </c>
      <c r="E822" s="426" t="s">
        <v>2657</v>
      </c>
      <c r="F822" s="494"/>
    </row>
    <row r="823" spans="1:6" ht="12.75" customHeight="1" x14ac:dyDescent="0.25">
      <c r="A823" s="425"/>
      <c r="B823" s="432"/>
      <c r="C823" s="491" t="s">
        <v>2658</v>
      </c>
      <c r="D823" s="424" t="s">
        <v>2659</v>
      </c>
      <c r="E823" s="426" t="s">
        <v>2660</v>
      </c>
      <c r="F823" s="492">
        <v>15797.51</v>
      </c>
    </row>
    <row r="824" spans="1:6" ht="25.5" customHeight="1" x14ac:dyDescent="0.25">
      <c r="A824" s="425"/>
      <c r="B824" s="432"/>
      <c r="C824" s="493"/>
      <c r="D824" s="424" t="s">
        <v>2661</v>
      </c>
      <c r="E824" s="426" t="s">
        <v>2662</v>
      </c>
      <c r="F824" s="494"/>
    </row>
    <row r="825" spans="1:6" ht="12.75" customHeight="1" x14ac:dyDescent="0.25">
      <c r="A825" s="425"/>
      <c r="B825" s="432"/>
      <c r="C825" s="491" t="s">
        <v>2663</v>
      </c>
      <c r="D825" s="424" t="s">
        <v>2664</v>
      </c>
      <c r="E825" s="426" t="s">
        <v>2665</v>
      </c>
      <c r="F825" s="492">
        <v>17390.54</v>
      </c>
    </row>
    <row r="826" spans="1:6" ht="25.5" customHeight="1" x14ac:dyDescent="0.25">
      <c r="A826" s="425"/>
      <c r="B826" s="432"/>
      <c r="C826" s="493"/>
      <c r="D826" s="424" t="s">
        <v>2666</v>
      </c>
      <c r="E826" s="426" t="s">
        <v>2667</v>
      </c>
      <c r="F826" s="494"/>
    </row>
    <row r="827" spans="1:6" ht="12.75" customHeight="1" x14ac:dyDescent="0.25">
      <c r="A827" s="425"/>
      <c r="B827" s="432"/>
      <c r="C827" s="491" t="s">
        <v>2668</v>
      </c>
      <c r="D827" s="424" t="s">
        <v>2669</v>
      </c>
      <c r="E827" s="426" t="s">
        <v>2670</v>
      </c>
      <c r="F827" s="492">
        <v>19116.32</v>
      </c>
    </row>
    <row r="828" spans="1:6" ht="25.5" customHeight="1" x14ac:dyDescent="0.25">
      <c r="A828" s="425"/>
      <c r="B828" s="432"/>
      <c r="C828" s="493"/>
      <c r="D828" s="424" t="s">
        <v>2671</v>
      </c>
      <c r="E828" s="426" t="s">
        <v>2672</v>
      </c>
      <c r="F828" s="494"/>
    </row>
    <row r="829" spans="1:6" ht="12.75" customHeight="1" x14ac:dyDescent="0.25">
      <c r="A829" s="425"/>
      <c r="B829" s="432"/>
      <c r="C829" s="491" t="s">
        <v>2673</v>
      </c>
      <c r="D829" s="424" t="s">
        <v>2674</v>
      </c>
      <c r="E829" s="426" t="s">
        <v>2675</v>
      </c>
      <c r="F829" s="492">
        <v>21240.35</v>
      </c>
    </row>
    <row r="830" spans="1:6" ht="25.5" customHeight="1" x14ac:dyDescent="0.25">
      <c r="A830" s="425"/>
      <c r="B830" s="432"/>
      <c r="C830" s="493"/>
      <c r="D830" s="424" t="s">
        <v>2676</v>
      </c>
      <c r="E830" s="426" t="s">
        <v>2677</v>
      </c>
      <c r="F830" s="494"/>
    </row>
    <row r="831" spans="1:6" ht="12.75" customHeight="1" x14ac:dyDescent="0.25">
      <c r="A831" s="425"/>
      <c r="B831" s="432"/>
      <c r="C831" s="491" t="s">
        <v>2678</v>
      </c>
      <c r="D831" s="424" t="s">
        <v>2679</v>
      </c>
      <c r="E831" s="426" t="s">
        <v>2680</v>
      </c>
      <c r="F831" s="492">
        <v>23364.39</v>
      </c>
    </row>
    <row r="832" spans="1:6" ht="25.5" customHeight="1" x14ac:dyDescent="0.25">
      <c r="A832" s="425"/>
      <c r="B832" s="432"/>
      <c r="C832" s="493"/>
      <c r="D832" s="424" t="s">
        <v>2681</v>
      </c>
      <c r="E832" s="426" t="s">
        <v>2682</v>
      </c>
      <c r="F832" s="494"/>
    </row>
    <row r="833" spans="1:6" ht="12.75" customHeight="1" x14ac:dyDescent="0.25">
      <c r="A833" s="425"/>
      <c r="B833" s="432"/>
      <c r="C833" s="491" t="s">
        <v>2683</v>
      </c>
      <c r="D833" s="424" t="s">
        <v>2684</v>
      </c>
      <c r="E833" s="426" t="s">
        <v>2685</v>
      </c>
      <c r="F833" s="492">
        <v>25488.42</v>
      </c>
    </row>
    <row r="834" spans="1:6" ht="25.5" customHeight="1" x14ac:dyDescent="0.25">
      <c r="A834" s="425"/>
      <c r="B834" s="432"/>
      <c r="C834" s="493"/>
      <c r="D834" s="424" t="s">
        <v>2686</v>
      </c>
      <c r="E834" s="426" t="s">
        <v>2687</v>
      </c>
      <c r="F834" s="494"/>
    </row>
    <row r="835" spans="1:6" ht="12.75" customHeight="1" x14ac:dyDescent="0.25">
      <c r="A835" s="425"/>
      <c r="B835" s="432"/>
      <c r="C835" s="491" t="s">
        <v>2688</v>
      </c>
      <c r="D835" s="424" t="s">
        <v>2689</v>
      </c>
      <c r="E835" s="426" t="s">
        <v>2690</v>
      </c>
      <c r="F835" s="492">
        <v>27612.46</v>
      </c>
    </row>
    <row r="836" spans="1:6" ht="25.5" customHeight="1" x14ac:dyDescent="0.25">
      <c r="A836" s="425"/>
      <c r="B836" s="432"/>
      <c r="C836" s="493"/>
      <c r="D836" s="424" t="s">
        <v>2691</v>
      </c>
      <c r="E836" s="426" t="s">
        <v>2692</v>
      </c>
      <c r="F836" s="494"/>
    </row>
    <row r="837" spans="1:6" ht="12.75" customHeight="1" x14ac:dyDescent="0.25">
      <c r="A837" s="425"/>
      <c r="B837" s="432"/>
      <c r="C837" s="491" t="s">
        <v>2693</v>
      </c>
      <c r="D837" s="424" t="s">
        <v>2694</v>
      </c>
      <c r="E837" s="426" t="s">
        <v>2695</v>
      </c>
      <c r="F837" s="492">
        <v>29736.49</v>
      </c>
    </row>
    <row r="838" spans="1:6" ht="25.5" customHeight="1" x14ac:dyDescent="0.25">
      <c r="A838" s="425"/>
      <c r="B838" s="432"/>
      <c r="C838" s="493"/>
      <c r="D838" s="424" t="s">
        <v>2696</v>
      </c>
      <c r="E838" s="426" t="s">
        <v>2697</v>
      </c>
      <c r="F838" s="494"/>
    </row>
    <row r="839" spans="1:6" ht="12.75" customHeight="1" x14ac:dyDescent="0.25">
      <c r="A839" s="425"/>
      <c r="B839" s="432"/>
      <c r="C839" s="491" t="s">
        <v>2698</v>
      </c>
      <c r="D839" s="424" t="s">
        <v>2699</v>
      </c>
      <c r="E839" s="426" t="s">
        <v>2700</v>
      </c>
      <c r="F839" s="492">
        <v>31860.53</v>
      </c>
    </row>
    <row r="840" spans="1:6" ht="25.5" customHeight="1" x14ac:dyDescent="0.25">
      <c r="A840" s="425"/>
      <c r="B840" s="432"/>
      <c r="C840" s="493"/>
      <c r="D840" s="424" t="s">
        <v>2701</v>
      </c>
      <c r="E840" s="426" t="s">
        <v>2702</v>
      </c>
      <c r="F840" s="494"/>
    </row>
    <row r="841" spans="1:6" ht="12.75" customHeight="1" x14ac:dyDescent="0.25">
      <c r="A841" s="425"/>
      <c r="B841" s="432"/>
      <c r="C841" s="431" t="s">
        <v>2703</v>
      </c>
      <c r="D841" s="424"/>
      <c r="E841" s="426" t="s">
        <v>3546</v>
      </c>
      <c r="F841" s="427"/>
    </row>
    <row r="842" spans="1:6" ht="12.75" customHeight="1" x14ac:dyDescent="0.25">
      <c r="A842" s="425"/>
      <c r="B842" s="432"/>
      <c r="C842" s="491" t="s">
        <v>3547</v>
      </c>
      <c r="D842" s="424" t="s">
        <v>3548</v>
      </c>
      <c r="E842" s="426" t="s">
        <v>3549</v>
      </c>
      <c r="F842" s="492">
        <v>33984.559999999998</v>
      </c>
    </row>
    <row r="843" spans="1:6" ht="25.5" customHeight="1" x14ac:dyDescent="0.25">
      <c r="A843" s="425"/>
      <c r="B843" s="432"/>
      <c r="C843" s="493"/>
      <c r="D843" s="424" t="s">
        <v>3751</v>
      </c>
      <c r="E843" s="426" t="s">
        <v>3752</v>
      </c>
      <c r="F843" s="494"/>
    </row>
    <row r="844" spans="1:6" ht="12.75" customHeight="1" x14ac:dyDescent="0.25">
      <c r="A844" s="425"/>
      <c r="B844" s="432"/>
      <c r="C844" s="491" t="s">
        <v>3550</v>
      </c>
      <c r="D844" s="424" t="s">
        <v>3551</v>
      </c>
      <c r="E844" s="426" t="s">
        <v>3552</v>
      </c>
      <c r="F844" s="492">
        <v>36374.1</v>
      </c>
    </row>
    <row r="845" spans="1:6" ht="25.5" customHeight="1" x14ac:dyDescent="0.25">
      <c r="A845" s="425"/>
      <c r="B845" s="432"/>
      <c r="C845" s="493"/>
      <c r="D845" s="424" t="s">
        <v>3754</v>
      </c>
      <c r="E845" s="426" t="s">
        <v>3755</v>
      </c>
      <c r="F845" s="494"/>
    </row>
    <row r="846" spans="1:6" ht="12.75" customHeight="1" x14ac:dyDescent="0.25">
      <c r="A846" s="425"/>
      <c r="B846" s="432"/>
      <c r="C846" s="491" t="s">
        <v>3553</v>
      </c>
      <c r="D846" s="424" t="s">
        <v>3554</v>
      </c>
      <c r="E846" s="426" t="s">
        <v>3555</v>
      </c>
      <c r="F846" s="492">
        <v>39560.160000000003</v>
      </c>
    </row>
    <row r="847" spans="1:6" ht="25.5" customHeight="1" x14ac:dyDescent="0.25">
      <c r="A847" s="425"/>
      <c r="B847" s="432"/>
      <c r="C847" s="493"/>
      <c r="D847" s="424" t="s">
        <v>3757</v>
      </c>
      <c r="E847" s="426" t="s">
        <v>3758</v>
      </c>
      <c r="F847" s="494"/>
    </row>
    <row r="848" spans="1:6" ht="12.75" customHeight="1" x14ac:dyDescent="0.25">
      <c r="A848" s="425"/>
      <c r="B848" s="432"/>
      <c r="C848" s="491" t="s">
        <v>3556</v>
      </c>
      <c r="D848" s="424" t="s">
        <v>3557</v>
      </c>
      <c r="E848" s="426" t="s">
        <v>3558</v>
      </c>
      <c r="F848" s="492">
        <v>42746.21</v>
      </c>
    </row>
    <row r="849" spans="1:6" ht="25.5" customHeight="1" x14ac:dyDescent="0.25">
      <c r="A849" s="425"/>
      <c r="B849" s="432"/>
      <c r="C849" s="493"/>
      <c r="D849" s="424" t="s">
        <v>3760</v>
      </c>
      <c r="E849" s="426" t="s">
        <v>3761</v>
      </c>
      <c r="F849" s="494"/>
    </row>
    <row r="850" spans="1:6" ht="12.75" customHeight="1" x14ac:dyDescent="0.25">
      <c r="A850" s="425"/>
      <c r="B850" s="432"/>
      <c r="C850" s="491" t="s">
        <v>3559</v>
      </c>
      <c r="D850" s="424" t="s">
        <v>3560</v>
      </c>
      <c r="E850" s="426" t="s">
        <v>3561</v>
      </c>
      <c r="F850" s="492">
        <v>45932.26</v>
      </c>
    </row>
    <row r="851" spans="1:6" ht="25.5" customHeight="1" x14ac:dyDescent="0.25">
      <c r="A851" s="425"/>
      <c r="B851" s="432"/>
      <c r="C851" s="493"/>
      <c r="D851" s="424" t="s">
        <v>3763</v>
      </c>
      <c r="E851" s="426" t="s">
        <v>3764</v>
      </c>
      <c r="F851" s="494"/>
    </row>
    <row r="852" spans="1:6" ht="12.75" customHeight="1" x14ac:dyDescent="0.25">
      <c r="A852" s="425"/>
      <c r="B852" s="432"/>
      <c r="C852" s="491" t="s">
        <v>3562</v>
      </c>
      <c r="D852" s="424" t="s">
        <v>3563</v>
      </c>
      <c r="E852" s="426" t="s">
        <v>3564</v>
      </c>
      <c r="F852" s="492">
        <v>49118.31</v>
      </c>
    </row>
    <row r="853" spans="1:6" ht="25.5" customHeight="1" x14ac:dyDescent="0.25">
      <c r="A853" s="425"/>
      <c r="B853" s="432"/>
      <c r="C853" s="493"/>
      <c r="D853" s="424" t="s">
        <v>3766</v>
      </c>
      <c r="E853" s="426" t="s">
        <v>3767</v>
      </c>
      <c r="F853" s="494"/>
    </row>
    <row r="854" spans="1:6" ht="12.75" customHeight="1" x14ac:dyDescent="0.25">
      <c r="A854" s="425"/>
      <c r="B854" s="432"/>
      <c r="C854" s="491" t="s">
        <v>3565</v>
      </c>
      <c r="D854" s="424" t="s">
        <v>3566</v>
      </c>
      <c r="E854" s="426" t="s">
        <v>3567</v>
      </c>
      <c r="F854" s="492">
        <v>52569.87</v>
      </c>
    </row>
    <row r="855" spans="1:6" ht="25.5" customHeight="1" x14ac:dyDescent="0.25">
      <c r="A855" s="425"/>
      <c r="B855" s="432"/>
      <c r="C855" s="493"/>
      <c r="D855" s="424" t="s">
        <v>3769</v>
      </c>
      <c r="E855" s="426" t="s">
        <v>3770</v>
      </c>
      <c r="F855" s="494"/>
    </row>
    <row r="856" spans="1:6" ht="12.75" customHeight="1" x14ac:dyDescent="0.25">
      <c r="A856" s="425"/>
      <c r="B856" s="432"/>
      <c r="C856" s="491" t="s">
        <v>3568</v>
      </c>
      <c r="D856" s="424" t="s">
        <v>3569</v>
      </c>
      <c r="E856" s="426" t="s">
        <v>3570</v>
      </c>
      <c r="F856" s="492">
        <v>56817.94</v>
      </c>
    </row>
    <row r="857" spans="1:6" ht="25.5" customHeight="1" x14ac:dyDescent="0.25">
      <c r="A857" s="428"/>
      <c r="B857" s="437"/>
      <c r="C857" s="493"/>
      <c r="D857" s="424" t="s">
        <v>3772</v>
      </c>
      <c r="E857" s="426" t="s">
        <v>3773</v>
      </c>
      <c r="F857" s="494"/>
    </row>
    <row r="858" spans="1:6" ht="12.75" customHeight="1" x14ac:dyDescent="0.25">
      <c r="A858" s="440"/>
      <c r="B858" s="441"/>
      <c r="C858" s="491" t="s">
        <v>3571</v>
      </c>
      <c r="D858" s="424" t="s">
        <v>3572</v>
      </c>
      <c r="E858" s="426" t="s">
        <v>3573</v>
      </c>
      <c r="F858" s="492">
        <v>61066.01</v>
      </c>
    </row>
    <row r="859" spans="1:6" ht="25.5" customHeight="1" x14ac:dyDescent="0.25">
      <c r="A859" s="425"/>
      <c r="B859" s="432"/>
      <c r="C859" s="493"/>
      <c r="D859" s="424" t="s">
        <v>3775</v>
      </c>
      <c r="E859" s="426" t="s">
        <v>3776</v>
      </c>
      <c r="F859" s="494"/>
    </row>
    <row r="860" spans="1:6" ht="12.75" customHeight="1" x14ac:dyDescent="0.25">
      <c r="A860" s="425"/>
      <c r="B860" s="432"/>
      <c r="C860" s="491" t="s">
        <v>3574</v>
      </c>
      <c r="D860" s="424" t="s">
        <v>3575</v>
      </c>
      <c r="E860" s="426" t="s">
        <v>3576</v>
      </c>
      <c r="F860" s="492">
        <v>65314.080000000002</v>
      </c>
    </row>
    <row r="861" spans="1:6" ht="25.5" customHeight="1" x14ac:dyDescent="0.25">
      <c r="A861" s="425"/>
      <c r="B861" s="432"/>
      <c r="C861" s="493"/>
      <c r="D861" s="424" t="s">
        <v>3778</v>
      </c>
      <c r="E861" s="426" t="s">
        <v>3779</v>
      </c>
      <c r="F861" s="494"/>
    </row>
    <row r="862" spans="1:6" ht="12.75" customHeight="1" x14ac:dyDescent="0.25">
      <c r="A862" s="425"/>
      <c r="B862" s="432"/>
      <c r="C862" s="491" t="s">
        <v>3577</v>
      </c>
      <c r="D862" s="424" t="s">
        <v>3578</v>
      </c>
      <c r="E862" s="426" t="s">
        <v>3579</v>
      </c>
      <c r="F862" s="492">
        <v>69562.149999999994</v>
      </c>
    </row>
    <row r="863" spans="1:6" ht="25.5" customHeight="1" x14ac:dyDescent="0.25">
      <c r="A863" s="425"/>
      <c r="B863" s="432"/>
      <c r="C863" s="493"/>
      <c r="D863" s="424" t="s">
        <v>3781</v>
      </c>
      <c r="E863" s="426" t="s">
        <v>3782</v>
      </c>
      <c r="F863" s="494"/>
    </row>
    <row r="864" spans="1:6" ht="12.75" customHeight="1" x14ac:dyDescent="0.25">
      <c r="A864" s="425"/>
      <c r="B864" s="432"/>
      <c r="C864" s="491" t="s">
        <v>3580</v>
      </c>
      <c r="D864" s="424" t="s">
        <v>3581</v>
      </c>
      <c r="E864" s="426" t="s">
        <v>3582</v>
      </c>
      <c r="F864" s="492">
        <v>74075.73</v>
      </c>
    </row>
    <row r="865" spans="1:6" ht="25.5" customHeight="1" x14ac:dyDescent="0.25">
      <c r="A865" s="425"/>
      <c r="B865" s="432"/>
      <c r="C865" s="493"/>
      <c r="D865" s="424" t="s">
        <v>3784</v>
      </c>
      <c r="E865" s="426" t="s">
        <v>3785</v>
      </c>
      <c r="F865" s="494"/>
    </row>
    <row r="866" spans="1:6" ht="12.75" customHeight="1" x14ac:dyDescent="0.25">
      <c r="A866" s="425"/>
      <c r="B866" s="432"/>
      <c r="C866" s="491" t="s">
        <v>3583</v>
      </c>
      <c r="D866" s="424" t="s">
        <v>3584</v>
      </c>
      <c r="E866" s="426" t="s">
        <v>3585</v>
      </c>
      <c r="F866" s="492">
        <v>79385.820000000007</v>
      </c>
    </row>
    <row r="867" spans="1:6" ht="25.5" customHeight="1" x14ac:dyDescent="0.25">
      <c r="A867" s="425"/>
      <c r="B867" s="432"/>
      <c r="C867" s="493"/>
      <c r="D867" s="424" t="s">
        <v>3787</v>
      </c>
      <c r="E867" s="426" t="s">
        <v>3788</v>
      </c>
      <c r="F867" s="494"/>
    </row>
    <row r="868" spans="1:6" ht="12.75" customHeight="1" x14ac:dyDescent="0.25">
      <c r="A868" s="425"/>
      <c r="B868" s="432"/>
      <c r="C868" s="491" t="s">
        <v>3586</v>
      </c>
      <c r="D868" s="424" t="s">
        <v>3587</v>
      </c>
      <c r="E868" s="426" t="s">
        <v>3588</v>
      </c>
      <c r="F868" s="492">
        <v>84695.9</v>
      </c>
    </row>
    <row r="869" spans="1:6" ht="25.5" customHeight="1" x14ac:dyDescent="0.25">
      <c r="A869" s="425"/>
      <c r="B869" s="432"/>
      <c r="C869" s="493"/>
      <c r="D869" s="424" t="s">
        <v>3790</v>
      </c>
      <c r="E869" s="426" t="s">
        <v>3791</v>
      </c>
      <c r="F869" s="494"/>
    </row>
    <row r="870" spans="1:6" ht="12.75" customHeight="1" x14ac:dyDescent="0.25">
      <c r="A870" s="425"/>
      <c r="B870" s="432"/>
      <c r="C870" s="491" t="s">
        <v>3589</v>
      </c>
      <c r="D870" s="424" t="s">
        <v>3590</v>
      </c>
      <c r="E870" s="426" t="s">
        <v>3591</v>
      </c>
      <c r="F870" s="492">
        <v>90005.99</v>
      </c>
    </row>
    <row r="871" spans="1:6" ht="25.5" customHeight="1" x14ac:dyDescent="0.25">
      <c r="A871" s="425"/>
      <c r="B871" s="432"/>
      <c r="C871" s="493"/>
      <c r="D871" s="424" t="s">
        <v>3793</v>
      </c>
      <c r="E871" s="426" t="s">
        <v>3794</v>
      </c>
      <c r="F871" s="494"/>
    </row>
    <row r="872" spans="1:6" ht="12.75" customHeight="1" x14ac:dyDescent="0.25">
      <c r="A872" s="425"/>
      <c r="B872" s="432"/>
      <c r="C872" s="491" t="s">
        <v>3592</v>
      </c>
      <c r="D872" s="424" t="s">
        <v>3593</v>
      </c>
      <c r="E872" s="426" t="s">
        <v>3594</v>
      </c>
      <c r="F872" s="492">
        <v>95316.08</v>
      </c>
    </row>
    <row r="873" spans="1:6" ht="25.5" customHeight="1" x14ac:dyDescent="0.25">
      <c r="A873" s="425"/>
      <c r="B873" s="432"/>
      <c r="C873" s="493"/>
      <c r="D873" s="424" t="s">
        <v>3796</v>
      </c>
      <c r="E873" s="426" t="s">
        <v>3797</v>
      </c>
      <c r="F873" s="494"/>
    </row>
    <row r="874" spans="1:6" ht="12.75" customHeight="1" x14ac:dyDescent="0.25">
      <c r="A874" s="425"/>
      <c r="B874" s="432"/>
      <c r="C874" s="491" t="s">
        <v>3595</v>
      </c>
      <c r="D874" s="424" t="s">
        <v>3596</v>
      </c>
      <c r="E874" s="426" t="s">
        <v>3597</v>
      </c>
      <c r="F874" s="492">
        <v>100626.17</v>
      </c>
    </row>
    <row r="875" spans="1:6" ht="25.5" customHeight="1" x14ac:dyDescent="0.25">
      <c r="A875" s="428"/>
      <c r="B875" s="437"/>
      <c r="C875" s="493"/>
      <c r="D875" s="424" t="s">
        <v>3799</v>
      </c>
      <c r="E875" s="426" t="s">
        <v>3800</v>
      </c>
      <c r="F875" s="494"/>
    </row>
    <row r="876" spans="1:6" ht="27.75" customHeight="1" x14ac:dyDescent="0.25">
      <c r="A876" s="422" t="s">
        <v>2704</v>
      </c>
      <c r="B876" s="430" t="s">
        <v>4077</v>
      </c>
      <c r="C876" s="431"/>
      <c r="D876" s="424"/>
      <c r="E876" s="694" t="s">
        <v>4078</v>
      </c>
      <c r="F876" s="693"/>
    </row>
    <row r="877" spans="1:6" ht="25.5" customHeight="1" x14ac:dyDescent="0.25">
      <c r="A877" s="425"/>
      <c r="B877" s="432"/>
      <c r="C877" s="491" t="s">
        <v>2707</v>
      </c>
      <c r="D877" s="424" t="s">
        <v>2710</v>
      </c>
      <c r="E877" s="426" t="s">
        <v>4079</v>
      </c>
      <c r="F877" s="492">
        <v>385.5</v>
      </c>
    </row>
    <row r="878" spans="1:6" ht="12.75" customHeight="1" x14ac:dyDescent="0.25">
      <c r="A878" s="425"/>
      <c r="B878" s="432"/>
      <c r="C878" s="493"/>
      <c r="D878" s="424" t="s">
        <v>2708</v>
      </c>
      <c r="E878" s="426" t="s">
        <v>3599</v>
      </c>
      <c r="F878" s="494"/>
    </row>
    <row r="879" spans="1:6" ht="25.5" customHeight="1" x14ac:dyDescent="0.25">
      <c r="A879" s="425"/>
      <c r="B879" s="432"/>
      <c r="C879" s="491" t="s">
        <v>2712</v>
      </c>
      <c r="D879" s="424" t="s">
        <v>2715</v>
      </c>
      <c r="E879" s="426" t="s">
        <v>2716</v>
      </c>
      <c r="F879" s="492">
        <v>771</v>
      </c>
    </row>
    <row r="880" spans="1:6" ht="12.75" customHeight="1" x14ac:dyDescent="0.25">
      <c r="A880" s="425"/>
      <c r="B880" s="432"/>
      <c r="C880" s="493"/>
      <c r="D880" s="424" t="s">
        <v>2713</v>
      </c>
      <c r="E880" s="426" t="s">
        <v>2714</v>
      </c>
      <c r="F880" s="494"/>
    </row>
    <row r="881" spans="1:6" ht="25.5" customHeight="1" x14ac:dyDescent="0.25">
      <c r="A881" s="425"/>
      <c r="B881" s="432"/>
      <c r="C881" s="491" t="s">
        <v>2717</v>
      </c>
      <c r="D881" s="424" t="s">
        <v>2720</v>
      </c>
      <c r="E881" s="426" t="s">
        <v>2721</v>
      </c>
      <c r="F881" s="492">
        <v>1156.5</v>
      </c>
    </row>
    <row r="882" spans="1:6" ht="12.75" customHeight="1" x14ac:dyDescent="0.25">
      <c r="A882" s="425"/>
      <c r="B882" s="432"/>
      <c r="C882" s="493"/>
      <c r="D882" s="424" t="s">
        <v>2718</v>
      </c>
      <c r="E882" s="426" t="s">
        <v>2719</v>
      </c>
      <c r="F882" s="494"/>
    </row>
    <row r="883" spans="1:6" ht="25.5" customHeight="1" x14ac:dyDescent="0.25">
      <c r="A883" s="425"/>
      <c r="B883" s="432"/>
      <c r="C883" s="491" t="s">
        <v>2722</v>
      </c>
      <c r="D883" s="424" t="s">
        <v>2725</v>
      </c>
      <c r="E883" s="426" t="s">
        <v>2726</v>
      </c>
      <c r="F883" s="492">
        <v>1542</v>
      </c>
    </row>
    <row r="884" spans="1:6" ht="12.75" customHeight="1" x14ac:dyDescent="0.25">
      <c r="A884" s="425"/>
      <c r="B884" s="432"/>
      <c r="C884" s="493"/>
      <c r="D884" s="424" t="s">
        <v>2723</v>
      </c>
      <c r="E884" s="426" t="s">
        <v>2724</v>
      </c>
      <c r="F884" s="494"/>
    </row>
    <row r="885" spans="1:6" ht="25.5" customHeight="1" x14ac:dyDescent="0.25">
      <c r="A885" s="425"/>
      <c r="B885" s="432"/>
      <c r="C885" s="491" t="s">
        <v>2727</v>
      </c>
      <c r="D885" s="424" t="s">
        <v>2730</v>
      </c>
      <c r="E885" s="426" t="s">
        <v>2731</v>
      </c>
      <c r="F885" s="492">
        <v>1927.49</v>
      </c>
    </row>
    <row r="886" spans="1:6" ht="12.75" customHeight="1" x14ac:dyDescent="0.25">
      <c r="A886" s="425"/>
      <c r="B886" s="432"/>
      <c r="C886" s="493"/>
      <c r="D886" s="424" t="s">
        <v>2728</v>
      </c>
      <c r="E886" s="426" t="s">
        <v>2729</v>
      </c>
      <c r="F886" s="494"/>
    </row>
    <row r="887" spans="1:6" ht="25.5" customHeight="1" x14ac:dyDescent="0.25">
      <c r="A887" s="425"/>
      <c r="B887" s="432"/>
      <c r="C887" s="491" t="s">
        <v>2732</v>
      </c>
      <c r="D887" s="424" t="s">
        <v>2735</v>
      </c>
      <c r="E887" s="426" t="s">
        <v>2736</v>
      </c>
      <c r="F887" s="492">
        <v>2477.46</v>
      </c>
    </row>
    <row r="888" spans="1:6" ht="12.75" customHeight="1" x14ac:dyDescent="0.25">
      <c r="A888" s="425"/>
      <c r="B888" s="432"/>
      <c r="C888" s="493"/>
      <c r="D888" s="424" t="s">
        <v>2733</v>
      </c>
      <c r="E888" s="426" t="s">
        <v>2734</v>
      </c>
      <c r="F888" s="494"/>
    </row>
    <row r="889" spans="1:6" ht="25.5" customHeight="1" x14ac:dyDescent="0.25">
      <c r="A889" s="425"/>
      <c r="B889" s="432"/>
      <c r="C889" s="491" t="s">
        <v>2737</v>
      </c>
      <c r="D889" s="424" t="s">
        <v>2740</v>
      </c>
      <c r="E889" s="426" t="s">
        <v>2741</v>
      </c>
      <c r="F889" s="492">
        <v>3257.6</v>
      </c>
    </row>
    <row r="890" spans="1:6" ht="12.75" customHeight="1" x14ac:dyDescent="0.25">
      <c r="A890" s="425"/>
      <c r="B890" s="432"/>
      <c r="C890" s="493"/>
      <c r="D890" s="424" t="s">
        <v>2738</v>
      </c>
      <c r="E890" s="426" t="s">
        <v>2739</v>
      </c>
      <c r="F890" s="494"/>
    </row>
    <row r="891" spans="1:6" ht="25.5" customHeight="1" x14ac:dyDescent="0.25">
      <c r="A891" s="425"/>
      <c r="B891" s="432"/>
      <c r="C891" s="491" t="s">
        <v>2742</v>
      </c>
      <c r="D891" s="424" t="s">
        <v>2745</v>
      </c>
      <c r="E891" s="426" t="s">
        <v>2746</v>
      </c>
      <c r="F891" s="492">
        <v>4046.3</v>
      </c>
    </row>
    <row r="892" spans="1:6" ht="12.75" customHeight="1" x14ac:dyDescent="0.25">
      <c r="A892" s="425"/>
      <c r="B892" s="432"/>
      <c r="C892" s="493"/>
      <c r="D892" s="424" t="s">
        <v>2743</v>
      </c>
      <c r="E892" s="426" t="s">
        <v>2744</v>
      </c>
      <c r="F892" s="494"/>
    </row>
    <row r="893" spans="1:6" ht="25.5" customHeight="1" x14ac:dyDescent="0.25">
      <c r="A893" s="425"/>
      <c r="B893" s="432"/>
      <c r="C893" s="491" t="s">
        <v>2747</v>
      </c>
      <c r="D893" s="424" t="s">
        <v>2750</v>
      </c>
      <c r="E893" s="426" t="s">
        <v>2751</v>
      </c>
      <c r="F893" s="492">
        <v>4818.74</v>
      </c>
    </row>
    <row r="894" spans="1:6" ht="12.75" customHeight="1" x14ac:dyDescent="0.25">
      <c r="A894" s="425"/>
      <c r="B894" s="432"/>
      <c r="C894" s="493"/>
      <c r="D894" s="424" t="s">
        <v>2748</v>
      </c>
      <c r="E894" s="426" t="s">
        <v>2749</v>
      </c>
      <c r="F894" s="494"/>
    </row>
    <row r="895" spans="1:6" ht="25.5" customHeight="1" x14ac:dyDescent="0.25">
      <c r="A895" s="425"/>
      <c r="B895" s="432"/>
      <c r="C895" s="491" t="s">
        <v>2752</v>
      </c>
      <c r="D895" s="424" t="s">
        <v>2755</v>
      </c>
      <c r="E895" s="426" t="s">
        <v>2756</v>
      </c>
      <c r="F895" s="492">
        <v>5589.73</v>
      </c>
    </row>
    <row r="896" spans="1:6" ht="12.75" customHeight="1" x14ac:dyDescent="0.25">
      <c r="A896" s="425"/>
      <c r="B896" s="432"/>
      <c r="C896" s="493"/>
      <c r="D896" s="424" t="s">
        <v>2753</v>
      </c>
      <c r="E896" s="426" t="s">
        <v>2754</v>
      </c>
      <c r="F896" s="494"/>
    </row>
    <row r="897" spans="1:6" ht="25.5" customHeight="1" x14ac:dyDescent="0.25">
      <c r="A897" s="425"/>
      <c r="B897" s="432"/>
      <c r="C897" s="491" t="s">
        <v>2757</v>
      </c>
      <c r="D897" s="424" t="s">
        <v>2760</v>
      </c>
      <c r="E897" s="426" t="s">
        <v>2761</v>
      </c>
      <c r="F897" s="492">
        <v>6360.73</v>
      </c>
    </row>
    <row r="898" spans="1:6" ht="12.75" customHeight="1" x14ac:dyDescent="0.25">
      <c r="A898" s="425"/>
      <c r="B898" s="432"/>
      <c r="C898" s="493"/>
      <c r="D898" s="424" t="s">
        <v>2758</v>
      </c>
      <c r="E898" s="426" t="s">
        <v>2759</v>
      </c>
      <c r="F898" s="494"/>
    </row>
    <row r="899" spans="1:6" ht="25.5" customHeight="1" x14ac:dyDescent="0.25">
      <c r="A899" s="425"/>
      <c r="B899" s="432"/>
      <c r="C899" s="491" t="s">
        <v>2762</v>
      </c>
      <c r="D899" s="424" t="s">
        <v>2765</v>
      </c>
      <c r="E899" s="426" t="s">
        <v>2766</v>
      </c>
      <c r="F899" s="492">
        <v>7097.46</v>
      </c>
    </row>
    <row r="900" spans="1:6" ht="12.75" customHeight="1" x14ac:dyDescent="0.25">
      <c r="A900" s="428"/>
      <c r="B900" s="437"/>
      <c r="C900" s="493"/>
      <c r="D900" s="424" t="s">
        <v>2763</v>
      </c>
      <c r="E900" s="426" t="s">
        <v>2764</v>
      </c>
      <c r="F900" s="494"/>
    </row>
    <row r="901" spans="1:6" ht="25.5" customHeight="1" x14ac:dyDescent="0.25">
      <c r="A901" s="440"/>
      <c r="B901" s="441"/>
      <c r="C901" s="491" t="s">
        <v>2767</v>
      </c>
      <c r="D901" s="424" t="s">
        <v>2770</v>
      </c>
      <c r="E901" s="426" t="s">
        <v>2771</v>
      </c>
      <c r="F901" s="492">
        <v>8095.47</v>
      </c>
    </row>
    <row r="902" spans="1:6" ht="12.75" customHeight="1" x14ac:dyDescent="0.25">
      <c r="A902" s="425"/>
      <c r="B902" s="432"/>
      <c r="C902" s="493"/>
      <c r="D902" s="424" t="s">
        <v>2768</v>
      </c>
      <c r="E902" s="426" t="s">
        <v>2769</v>
      </c>
      <c r="F902" s="494"/>
    </row>
    <row r="903" spans="1:6" ht="25.5" customHeight="1" x14ac:dyDescent="0.25">
      <c r="A903" s="425"/>
      <c r="B903" s="432"/>
      <c r="C903" s="491" t="s">
        <v>2772</v>
      </c>
      <c r="D903" s="424" t="s">
        <v>2775</v>
      </c>
      <c r="E903" s="426" t="s">
        <v>2776</v>
      </c>
      <c r="F903" s="492">
        <v>9637.4699999999993</v>
      </c>
    </row>
    <row r="904" spans="1:6" ht="12.75" customHeight="1" x14ac:dyDescent="0.25">
      <c r="A904" s="425"/>
      <c r="B904" s="432"/>
      <c r="C904" s="493"/>
      <c r="D904" s="424" t="s">
        <v>2773</v>
      </c>
      <c r="E904" s="426" t="s">
        <v>2774</v>
      </c>
      <c r="F904" s="494"/>
    </row>
    <row r="905" spans="1:6" ht="25.5" customHeight="1" x14ac:dyDescent="0.25">
      <c r="A905" s="425"/>
      <c r="B905" s="432"/>
      <c r="C905" s="491" t="s">
        <v>2777</v>
      </c>
      <c r="D905" s="424" t="s">
        <v>2780</v>
      </c>
      <c r="E905" s="426" t="s">
        <v>2781</v>
      </c>
      <c r="F905" s="492">
        <v>11179.47</v>
      </c>
    </row>
    <row r="906" spans="1:6" ht="12.75" customHeight="1" x14ac:dyDescent="0.25">
      <c r="A906" s="425"/>
      <c r="B906" s="432"/>
      <c r="C906" s="493"/>
      <c r="D906" s="424" t="s">
        <v>2778</v>
      </c>
      <c r="E906" s="426" t="s">
        <v>2779</v>
      </c>
      <c r="F906" s="494"/>
    </row>
    <row r="907" spans="1:6" ht="25.5" customHeight="1" x14ac:dyDescent="0.25">
      <c r="A907" s="425"/>
      <c r="B907" s="432"/>
      <c r="C907" s="491" t="s">
        <v>2782</v>
      </c>
      <c r="D907" s="424" t="s">
        <v>2785</v>
      </c>
      <c r="E907" s="426" t="s">
        <v>2786</v>
      </c>
      <c r="F907" s="492">
        <v>12721.46</v>
      </c>
    </row>
    <row r="908" spans="1:6" ht="12.75" customHeight="1" x14ac:dyDescent="0.25">
      <c r="A908" s="425"/>
      <c r="B908" s="432"/>
      <c r="C908" s="493"/>
      <c r="D908" s="424" t="s">
        <v>2783</v>
      </c>
      <c r="E908" s="426" t="s">
        <v>2784</v>
      </c>
      <c r="F908" s="494"/>
    </row>
    <row r="909" spans="1:6" ht="25.5" customHeight="1" x14ac:dyDescent="0.25">
      <c r="A909" s="425"/>
      <c r="B909" s="432"/>
      <c r="C909" s="491" t="s">
        <v>2787</v>
      </c>
      <c r="D909" s="424" t="s">
        <v>2790</v>
      </c>
      <c r="E909" s="426" t="s">
        <v>2791</v>
      </c>
      <c r="F909" s="492">
        <v>14263.46</v>
      </c>
    </row>
    <row r="910" spans="1:6" ht="12.75" customHeight="1" x14ac:dyDescent="0.25">
      <c r="A910" s="425"/>
      <c r="B910" s="432"/>
      <c r="C910" s="493"/>
      <c r="D910" s="424" t="s">
        <v>2788</v>
      </c>
      <c r="E910" s="426" t="s">
        <v>2789</v>
      </c>
      <c r="F910" s="494"/>
    </row>
    <row r="911" spans="1:6" ht="25.5" customHeight="1" x14ac:dyDescent="0.25">
      <c r="A911" s="425"/>
      <c r="B911" s="432"/>
      <c r="C911" s="491" t="s">
        <v>2792</v>
      </c>
      <c r="D911" s="424" t="s">
        <v>2795</v>
      </c>
      <c r="E911" s="426" t="s">
        <v>2796</v>
      </c>
      <c r="F911" s="492">
        <v>15998.2</v>
      </c>
    </row>
    <row r="912" spans="1:6" ht="12.75" customHeight="1" x14ac:dyDescent="0.25">
      <c r="A912" s="425"/>
      <c r="B912" s="432"/>
      <c r="C912" s="493"/>
      <c r="D912" s="424" t="s">
        <v>2793</v>
      </c>
      <c r="E912" s="426" t="s">
        <v>2794</v>
      </c>
      <c r="F912" s="494"/>
    </row>
    <row r="913" spans="1:6" ht="25.5" customHeight="1" x14ac:dyDescent="0.25">
      <c r="A913" s="425"/>
      <c r="B913" s="432"/>
      <c r="C913" s="491" t="s">
        <v>2797</v>
      </c>
      <c r="D913" s="424" t="s">
        <v>2800</v>
      </c>
      <c r="E913" s="426" t="s">
        <v>2801</v>
      </c>
      <c r="F913" s="492">
        <v>18311.189999999999</v>
      </c>
    </row>
    <row r="914" spans="1:6" ht="12.75" customHeight="1" x14ac:dyDescent="0.25">
      <c r="A914" s="425"/>
      <c r="B914" s="432"/>
      <c r="C914" s="493"/>
      <c r="D914" s="424" t="s">
        <v>2798</v>
      </c>
      <c r="E914" s="426" t="s">
        <v>2799</v>
      </c>
      <c r="F914" s="494"/>
    </row>
    <row r="915" spans="1:6" ht="25.5" customHeight="1" x14ac:dyDescent="0.25">
      <c r="A915" s="425"/>
      <c r="B915" s="432"/>
      <c r="C915" s="491" t="s">
        <v>2802</v>
      </c>
      <c r="D915" s="424" t="s">
        <v>2805</v>
      </c>
      <c r="E915" s="426" t="s">
        <v>2806</v>
      </c>
      <c r="F915" s="492">
        <v>20624.189999999999</v>
      </c>
    </row>
    <row r="916" spans="1:6" ht="12.75" customHeight="1" x14ac:dyDescent="0.25">
      <c r="A916" s="425"/>
      <c r="B916" s="432"/>
      <c r="C916" s="497"/>
      <c r="D916" s="498" t="s">
        <v>2803</v>
      </c>
      <c r="E916" s="426" t="s">
        <v>2804</v>
      </c>
      <c r="F916" s="499"/>
    </row>
    <row r="917" spans="1:6" ht="25.5" customHeight="1" x14ac:dyDescent="0.25">
      <c r="A917" s="425"/>
      <c r="B917" s="432"/>
      <c r="C917" s="491" t="s">
        <v>2807</v>
      </c>
      <c r="D917" s="424" t="s">
        <v>2810</v>
      </c>
      <c r="E917" s="500" t="s">
        <v>2811</v>
      </c>
      <c r="F917" s="492">
        <v>22937.18</v>
      </c>
    </row>
    <row r="918" spans="1:6" ht="12.75" customHeight="1" x14ac:dyDescent="0.25">
      <c r="A918" s="425"/>
      <c r="B918" s="432"/>
      <c r="C918" s="493"/>
      <c r="D918" s="501" t="s">
        <v>2808</v>
      </c>
      <c r="E918" s="502" t="s">
        <v>2809</v>
      </c>
      <c r="F918" s="494"/>
    </row>
    <row r="919" spans="1:6" ht="25.5" customHeight="1" x14ac:dyDescent="0.25">
      <c r="A919" s="425"/>
      <c r="B919" s="432"/>
      <c r="C919" s="495" t="s">
        <v>2812</v>
      </c>
      <c r="D919" s="434" t="s">
        <v>2815</v>
      </c>
      <c r="E919" s="426" t="s">
        <v>2816</v>
      </c>
      <c r="F919" s="496">
        <v>25250.17</v>
      </c>
    </row>
    <row r="920" spans="1:6" ht="12.75" customHeight="1" x14ac:dyDescent="0.25">
      <c r="A920" s="425"/>
      <c r="B920" s="432"/>
      <c r="C920" s="493"/>
      <c r="D920" s="424" t="s">
        <v>2813</v>
      </c>
      <c r="E920" s="426" t="s">
        <v>2814</v>
      </c>
      <c r="F920" s="494"/>
    </row>
    <row r="921" spans="1:6" ht="25.5" customHeight="1" x14ac:dyDescent="0.25">
      <c r="A921" s="425"/>
      <c r="B921" s="432"/>
      <c r="C921" s="491" t="s">
        <v>2817</v>
      </c>
      <c r="D921" s="424" t="s">
        <v>2820</v>
      </c>
      <c r="E921" s="426" t="s">
        <v>2821</v>
      </c>
      <c r="F921" s="492">
        <v>27755.91</v>
      </c>
    </row>
    <row r="922" spans="1:6" ht="12.75" customHeight="1" x14ac:dyDescent="0.25">
      <c r="A922" s="425"/>
      <c r="B922" s="432"/>
      <c r="C922" s="493"/>
      <c r="D922" s="424" t="s">
        <v>2818</v>
      </c>
      <c r="E922" s="426" t="s">
        <v>2819</v>
      </c>
      <c r="F922" s="494"/>
    </row>
    <row r="923" spans="1:6" ht="25.5" customHeight="1" x14ac:dyDescent="0.25">
      <c r="A923" s="425"/>
      <c r="B923" s="432"/>
      <c r="C923" s="491" t="s">
        <v>2822</v>
      </c>
      <c r="D923" s="424" t="s">
        <v>2825</v>
      </c>
      <c r="E923" s="426" t="s">
        <v>2826</v>
      </c>
      <c r="F923" s="492">
        <v>30839.9</v>
      </c>
    </row>
    <row r="924" spans="1:6" ht="12.75" customHeight="1" x14ac:dyDescent="0.25">
      <c r="A924" s="425"/>
      <c r="B924" s="432"/>
      <c r="C924" s="493"/>
      <c r="D924" s="424" t="s">
        <v>2823</v>
      </c>
      <c r="E924" s="426" t="s">
        <v>2824</v>
      </c>
      <c r="F924" s="494"/>
    </row>
    <row r="925" spans="1:6" ht="25.5" customHeight="1" x14ac:dyDescent="0.25">
      <c r="A925" s="425"/>
      <c r="B925" s="432"/>
      <c r="C925" s="491" t="s">
        <v>2827</v>
      </c>
      <c r="D925" s="424" t="s">
        <v>2830</v>
      </c>
      <c r="E925" s="426" t="s">
        <v>2831</v>
      </c>
      <c r="F925" s="492">
        <v>33923.89</v>
      </c>
    </row>
    <row r="926" spans="1:6" ht="12.75" customHeight="1" x14ac:dyDescent="0.25">
      <c r="A926" s="425"/>
      <c r="B926" s="432"/>
      <c r="C926" s="493"/>
      <c r="D926" s="424" t="s">
        <v>2828</v>
      </c>
      <c r="E926" s="426" t="s">
        <v>2829</v>
      </c>
      <c r="F926" s="494"/>
    </row>
    <row r="927" spans="1:6" ht="25.5" customHeight="1" x14ac:dyDescent="0.25">
      <c r="A927" s="425"/>
      <c r="B927" s="432"/>
      <c r="C927" s="491" t="s">
        <v>2832</v>
      </c>
      <c r="D927" s="424" t="s">
        <v>2835</v>
      </c>
      <c r="E927" s="426" t="s">
        <v>2836</v>
      </c>
      <c r="F927" s="492">
        <v>37007.879999999997</v>
      </c>
    </row>
    <row r="928" spans="1:6" ht="12.75" customHeight="1" x14ac:dyDescent="0.25">
      <c r="A928" s="425"/>
      <c r="B928" s="432"/>
      <c r="C928" s="493"/>
      <c r="D928" s="424" t="s">
        <v>2833</v>
      </c>
      <c r="E928" s="426" t="s">
        <v>2834</v>
      </c>
      <c r="F928" s="494"/>
    </row>
    <row r="929" spans="1:6" ht="25.5" customHeight="1" x14ac:dyDescent="0.25">
      <c r="A929" s="425"/>
      <c r="B929" s="432"/>
      <c r="C929" s="491" t="s">
        <v>2837</v>
      </c>
      <c r="D929" s="424" t="s">
        <v>2840</v>
      </c>
      <c r="E929" s="426" t="s">
        <v>2841</v>
      </c>
      <c r="F929" s="492">
        <v>40091.879999999997</v>
      </c>
    </row>
    <row r="930" spans="1:6" ht="12.75" customHeight="1" x14ac:dyDescent="0.25">
      <c r="A930" s="425"/>
      <c r="B930" s="432"/>
      <c r="C930" s="493"/>
      <c r="D930" s="424" t="s">
        <v>2838</v>
      </c>
      <c r="E930" s="426" t="s">
        <v>2839</v>
      </c>
      <c r="F930" s="494"/>
    </row>
    <row r="931" spans="1:6" ht="25.5" customHeight="1" x14ac:dyDescent="0.25">
      <c r="A931" s="425"/>
      <c r="B931" s="432"/>
      <c r="C931" s="491" t="s">
        <v>2842</v>
      </c>
      <c r="D931" s="424" t="s">
        <v>2845</v>
      </c>
      <c r="E931" s="426" t="s">
        <v>2846</v>
      </c>
      <c r="F931" s="492">
        <v>43175.87</v>
      </c>
    </row>
    <row r="932" spans="1:6" ht="12.75" customHeight="1" x14ac:dyDescent="0.25">
      <c r="A932" s="425"/>
      <c r="B932" s="432"/>
      <c r="C932" s="493"/>
      <c r="D932" s="424" t="s">
        <v>2843</v>
      </c>
      <c r="E932" s="426" t="s">
        <v>2844</v>
      </c>
      <c r="F932" s="494"/>
    </row>
    <row r="933" spans="1:6" ht="25.5" customHeight="1" x14ac:dyDescent="0.25">
      <c r="A933" s="425"/>
      <c r="B933" s="432"/>
      <c r="C933" s="491" t="s">
        <v>2847</v>
      </c>
      <c r="D933" s="424" t="s">
        <v>2850</v>
      </c>
      <c r="E933" s="426" t="s">
        <v>2851</v>
      </c>
      <c r="F933" s="492">
        <v>46259.86</v>
      </c>
    </row>
    <row r="934" spans="1:6" ht="12.75" customHeight="1" x14ac:dyDescent="0.25">
      <c r="A934" s="425"/>
      <c r="B934" s="432"/>
      <c r="C934" s="493"/>
      <c r="D934" s="424" t="s">
        <v>2848</v>
      </c>
      <c r="E934" s="426" t="s">
        <v>2849</v>
      </c>
      <c r="F934" s="494"/>
    </row>
    <row r="935" spans="1:6" ht="12.75" customHeight="1" x14ac:dyDescent="0.25">
      <c r="A935" s="425"/>
      <c r="B935" s="432"/>
      <c r="C935" s="431" t="s">
        <v>2852</v>
      </c>
      <c r="D935" s="424"/>
      <c r="E935" s="426" t="s">
        <v>3600</v>
      </c>
      <c r="F935" s="427"/>
    </row>
    <row r="936" spans="1:6" ht="25.5" customHeight="1" x14ac:dyDescent="0.25">
      <c r="A936" s="425"/>
      <c r="B936" s="432"/>
      <c r="C936" s="491" t="s">
        <v>3601</v>
      </c>
      <c r="D936" s="424" t="s">
        <v>3834</v>
      </c>
      <c r="E936" s="426" t="s">
        <v>3835</v>
      </c>
      <c r="F936" s="492">
        <v>49343.85</v>
      </c>
    </row>
    <row r="937" spans="1:6" ht="12.75" customHeight="1" x14ac:dyDescent="0.25">
      <c r="A937" s="425"/>
      <c r="B937" s="432"/>
      <c r="C937" s="493"/>
      <c r="D937" s="424" t="s">
        <v>3602</v>
      </c>
      <c r="E937" s="426" t="s">
        <v>3603</v>
      </c>
      <c r="F937" s="494"/>
    </row>
    <row r="938" spans="1:6" ht="25.5" customHeight="1" x14ac:dyDescent="0.25">
      <c r="A938" s="425"/>
      <c r="B938" s="432"/>
      <c r="C938" s="491" t="s">
        <v>3604</v>
      </c>
      <c r="D938" s="424" t="s">
        <v>3837</v>
      </c>
      <c r="E938" s="426" t="s">
        <v>3838</v>
      </c>
      <c r="F938" s="492">
        <v>52813.34</v>
      </c>
    </row>
    <row r="939" spans="1:6" ht="12.75" customHeight="1" x14ac:dyDescent="0.25">
      <c r="A939" s="425"/>
      <c r="B939" s="432"/>
      <c r="C939" s="493"/>
      <c r="D939" s="424" t="s">
        <v>3605</v>
      </c>
      <c r="E939" s="426" t="s">
        <v>3606</v>
      </c>
      <c r="F939" s="494"/>
    </row>
    <row r="940" spans="1:6" ht="25.5" customHeight="1" x14ac:dyDescent="0.25">
      <c r="A940" s="425"/>
      <c r="B940" s="432"/>
      <c r="C940" s="491" t="s">
        <v>3607</v>
      </c>
      <c r="D940" s="424" t="s">
        <v>3840</v>
      </c>
      <c r="E940" s="426" t="s">
        <v>3841</v>
      </c>
      <c r="F940" s="492">
        <v>57439.32</v>
      </c>
    </row>
    <row r="941" spans="1:6" ht="12.75" customHeight="1" x14ac:dyDescent="0.25">
      <c r="A941" s="425"/>
      <c r="B941" s="432"/>
      <c r="C941" s="493"/>
      <c r="D941" s="424" t="s">
        <v>3608</v>
      </c>
      <c r="E941" s="426" t="s">
        <v>3609</v>
      </c>
      <c r="F941" s="494"/>
    </row>
    <row r="942" spans="1:6" ht="25.5" customHeight="1" x14ac:dyDescent="0.25">
      <c r="A942" s="425"/>
      <c r="B942" s="432"/>
      <c r="C942" s="491" t="s">
        <v>3610</v>
      </c>
      <c r="D942" s="424" t="s">
        <v>3843</v>
      </c>
      <c r="E942" s="426" t="s">
        <v>3844</v>
      </c>
      <c r="F942" s="492">
        <v>62065.31</v>
      </c>
    </row>
    <row r="943" spans="1:6" ht="12.75" customHeight="1" x14ac:dyDescent="0.25">
      <c r="A943" s="428"/>
      <c r="B943" s="437"/>
      <c r="C943" s="493"/>
      <c r="D943" s="424" t="s">
        <v>3611</v>
      </c>
      <c r="E943" s="426" t="s">
        <v>3612</v>
      </c>
      <c r="F943" s="494"/>
    </row>
    <row r="944" spans="1:6" ht="25.5" customHeight="1" x14ac:dyDescent="0.25">
      <c r="A944" s="440"/>
      <c r="B944" s="441"/>
      <c r="C944" s="491" t="s">
        <v>3613</v>
      </c>
      <c r="D944" s="424" t="s">
        <v>3846</v>
      </c>
      <c r="E944" s="426" t="s">
        <v>3847</v>
      </c>
      <c r="F944" s="492">
        <v>66691.289999999994</v>
      </c>
    </row>
    <row r="945" spans="1:6" ht="12.75" customHeight="1" x14ac:dyDescent="0.25">
      <c r="A945" s="425"/>
      <c r="B945" s="432"/>
      <c r="C945" s="493"/>
      <c r="D945" s="424" t="s">
        <v>3614</v>
      </c>
      <c r="E945" s="426" t="s">
        <v>3615</v>
      </c>
      <c r="F945" s="494"/>
    </row>
    <row r="946" spans="1:6" ht="25.5" customHeight="1" x14ac:dyDescent="0.25">
      <c r="A946" s="425"/>
      <c r="B946" s="432"/>
      <c r="C946" s="491" t="s">
        <v>3616</v>
      </c>
      <c r="D946" s="424" t="s">
        <v>3849</v>
      </c>
      <c r="E946" s="426" t="s">
        <v>3850</v>
      </c>
      <c r="F946" s="492">
        <v>71317.279999999999</v>
      </c>
    </row>
    <row r="947" spans="1:6" ht="12.75" customHeight="1" x14ac:dyDescent="0.25">
      <c r="A947" s="425"/>
      <c r="B947" s="432"/>
      <c r="C947" s="493"/>
      <c r="D947" s="424" t="s">
        <v>3617</v>
      </c>
      <c r="E947" s="426" t="s">
        <v>3618</v>
      </c>
      <c r="F947" s="494"/>
    </row>
    <row r="948" spans="1:6" ht="25.5" customHeight="1" x14ac:dyDescent="0.25">
      <c r="A948" s="425"/>
      <c r="B948" s="432"/>
      <c r="C948" s="491" t="s">
        <v>3619</v>
      </c>
      <c r="D948" s="424" t="s">
        <v>3852</v>
      </c>
      <c r="E948" s="426" t="s">
        <v>3853</v>
      </c>
      <c r="F948" s="492">
        <v>76328.759999999995</v>
      </c>
    </row>
    <row r="949" spans="1:6" ht="12.75" customHeight="1" x14ac:dyDescent="0.25">
      <c r="A949" s="425"/>
      <c r="B949" s="432"/>
      <c r="C949" s="493"/>
      <c r="D949" s="424" t="s">
        <v>3620</v>
      </c>
      <c r="E949" s="426" t="s">
        <v>3621</v>
      </c>
      <c r="F949" s="494"/>
    </row>
    <row r="950" spans="1:6" ht="25.5" customHeight="1" x14ac:dyDescent="0.25">
      <c r="A950" s="425"/>
      <c r="B950" s="432"/>
      <c r="C950" s="491" t="s">
        <v>3622</v>
      </c>
      <c r="D950" s="424" t="s">
        <v>3855</v>
      </c>
      <c r="E950" s="426" t="s">
        <v>3856</v>
      </c>
      <c r="F950" s="492">
        <v>82496.740000000005</v>
      </c>
    </row>
    <row r="951" spans="1:6" ht="12.75" customHeight="1" x14ac:dyDescent="0.25">
      <c r="A951" s="425"/>
      <c r="B951" s="432"/>
      <c r="C951" s="493"/>
      <c r="D951" s="424" t="s">
        <v>3623</v>
      </c>
      <c r="E951" s="426" t="s">
        <v>3624</v>
      </c>
      <c r="F951" s="494"/>
    </row>
    <row r="952" spans="1:6" ht="25.5" customHeight="1" x14ac:dyDescent="0.25">
      <c r="A952" s="425"/>
      <c r="B952" s="432"/>
      <c r="C952" s="491" t="s">
        <v>3625</v>
      </c>
      <c r="D952" s="424" t="s">
        <v>3858</v>
      </c>
      <c r="E952" s="426" t="s">
        <v>3859</v>
      </c>
      <c r="F952" s="492">
        <v>88664.72</v>
      </c>
    </row>
    <row r="953" spans="1:6" ht="12.75" customHeight="1" x14ac:dyDescent="0.25">
      <c r="A953" s="425"/>
      <c r="B953" s="432"/>
      <c r="C953" s="493"/>
      <c r="D953" s="424" t="s">
        <v>3626</v>
      </c>
      <c r="E953" s="426" t="s">
        <v>3627</v>
      </c>
      <c r="F953" s="494"/>
    </row>
    <row r="954" spans="1:6" ht="25.5" customHeight="1" x14ac:dyDescent="0.25">
      <c r="A954" s="425"/>
      <c r="B954" s="432"/>
      <c r="C954" s="491" t="s">
        <v>3628</v>
      </c>
      <c r="D954" s="424" t="s">
        <v>3861</v>
      </c>
      <c r="E954" s="426" t="s">
        <v>3862</v>
      </c>
      <c r="F954" s="492">
        <v>94832.7</v>
      </c>
    </row>
    <row r="955" spans="1:6" ht="12.75" customHeight="1" x14ac:dyDescent="0.25">
      <c r="A955" s="425"/>
      <c r="B955" s="432"/>
      <c r="C955" s="493"/>
      <c r="D955" s="424" t="s">
        <v>3629</v>
      </c>
      <c r="E955" s="426" t="s">
        <v>3630</v>
      </c>
      <c r="F955" s="494"/>
    </row>
    <row r="956" spans="1:6" ht="25.5" customHeight="1" x14ac:dyDescent="0.25">
      <c r="A956" s="425"/>
      <c r="B956" s="432"/>
      <c r="C956" s="491" t="s">
        <v>3631</v>
      </c>
      <c r="D956" s="424" t="s">
        <v>3864</v>
      </c>
      <c r="E956" s="426" t="s">
        <v>3865</v>
      </c>
      <c r="F956" s="492">
        <v>101000.69</v>
      </c>
    </row>
    <row r="957" spans="1:6" ht="12.75" customHeight="1" x14ac:dyDescent="0.25">
      <c r="A957" s="425"/>
      <c r="B957" s="432"/>
      <c r="C957" s="493"/>
      <c r="D957" s="424" t="s">
        <v>3632</v>
      </c>
      <c r="E957" s="426" t="s">
        <v>3633</v>
      </c>
      <c r="F957" s="494"/>
    </row>
    <row r="958" spans="1:6" ht="25.5" customHeight="1" x14ac:dyDescent="0.25">
      <c r="A958" s="425"/>
      <c r="B958" s="432"/>
      <c r="C958" s="491" t="s">
        <v>3634</v>
      </c>
      <c r="D958" s="424" t="s">
        <v>3867</v>
      </c>
      <c r="E958" s="426" t="s">
        <v>3868</v>
      </c>
      <c r="F958" s="492">
        <v>107554.17</v>
      </c>
    </row>
    <row r="959" spans="1:6" ht="12.75" customHeight="1" x14ac:dyDescent="0.25">
      <c r="A959" s="425"/>
      <c r="B959" s="432"/>
      <c r="C959" s="493"/>
      <c r="D959" s="424" t="s">
        <v>3635</v>
      </c>
      <c r="E959" s="426" t="s">
        <v>3636</v>
      </c>
      <c r="F959" s="494"/>
    </row>
    <row r="960" spans="1:6" ht="25.5" customHeight="1" x14ac:dyDescent="0.25">
      <c r="A960" s="425"/>
      <c r="B960" s="432"/>
      <c r="C960" s="491" t="s">
        <v>3637</v>
      </c>
      <c r="D960" s="424" t="s">
        <v>3870</v>
      </c>
      <c r="E960" s="426" t="s">
        <v>3871</v>
      </c>
      <c r="F960" s="492">
        <v>115264.14</v>
      </c>
    </row>
    <row r="961" spans="1:6" ht="12.75" customHeight="1" x14ac:dyDescent="0.25">
      <c r="A961" s="425"/>
      <c r="B961" s="432"/>
      <c r="C961" s="493"/>
      <c r="D961" s="424" t="s">
        <v>3638</v>
      </c>
      <c r="E961" s="426" t="s">
        <v>3639</v>
      </c>
      <c r="F961" s="494"/>
    </row>
    <row r="962" spans="1:6" ht="25.5" customHeight="1" x14ac:dyDescent="0.25">
      <c r="A962" s="425"/>
      <c r="B962" s="432"/>
      <c r="C962" s="491" t="s">
        <v>3640</v>
      </c>
      <c r="D962" s="424" t="s">
        <v>3873</v>
      </c>
      <c r="E962" s="426" t="s">
        <v>3874</v>
      </c>
      <c r="F962" s="492">
        <v>122974.12</v>
      </c>
    </row>
    <row r="963" spans="1:6" ht="12.75" customHeight="1" x14ac:dyDescent="0.25">
      <c r="A963" s="425"/>
      <c r="B963" s="432"/>
      <c r="C963" s="493"/>
      <c r="D963" s="424" t="s">
        <v>3641</v>
      </c>
      <c r="E963" s="426" t="s">
        <v>3642</v>
      </c>
      <c r="F963" s="494"/>
    </row>
    <row r="964" spans="1:6" ht="25.5" customHeight="1" x14ac:dyDescent="0.25">
      <c r="A964" s="425"/>
      <c r="B964" s="432"/>
      <c r="C964" s="491" t="s">
        <v>3643</v>
      </c>
      <c r="D964" s="424" t="s">
        <v>3876</v>
      </c>
      <c r="E964" s="426" t="s">
        <v>3877</v>
      </c>
      <c r="F964" s="492">
        <v>130684.09</v>
      </c>
    </row>
    <row r="965" spans="1:6" ht="12.75" customHeight="1" x14ac:dyDescent="0.25">
      <c r="A965" s="425"/>
      <c r="B965" s="432"/>
      <c r="C965" s="493"/>
      <c r="D965" s="424" t="s">
        <v>3644</v>
      </c>
      <c r="E965" s="426" t="s">
        <v>3645</v>
      </c>
      <c r="F965" s="494"/>
    </row>
    <row r="966" spans="1:6" ht="25.5" customHeight="1" x14ac:dyDescent="0.25">
      <c r="A966" s="425"/>
      <c r="B966" s="432"/>
      <c r="C966" s="491" t="s">
        <v>3646</v>
      </c>
      <c r="D966" s="424" t="s">
        <v>3879</v>
      </c>
      <c r="E966" s="426" t="s">
        <v>3880</v>
      </c>
      <c r="F966" s="492">
        <v>138394.07</v>
      </c>
    </row>
    <row r="967" spans="1:6" ht="12.75" customHeight="1" x14ac:dyDescent="0.25">
      <c r="A967" s="425"/>
      <c r="B967" s="432"/>
      <c r="C967" s="493"/>
      <c r="D967" s="424" t="s">
        <v>3647</v>
      </c>
      <c r="E967" s="426" t="s">
        <v>3648</v>
      </c>
      <c r="F967" s="494"/>
    </row>
    <row r="968" spans="1:6" ht="25.5" customHeight="1" x14ac:dyDescent="0.25">
      <c r="A968" s="425"/>
      <c r="B968" s="432"/>
      <c r="C968" s="491" t="s">
        <v>3649</v>
      </c>
      <c r="D968" s="424" t="s">
        <v>3882</v>
      </c>
      <c r="E968" s="426" t="s">
        <v>3883</v>
      </c>
      <c r="F968" s="492">
        <v>146104.04999999999</v>
      </c>
    </row>
    <row r="969" spans="1:6" ht="12.75" customHeight="1" x14ac:dyDescent="0.25">
      <c r="A969" s="428"/>
      <c r="B969" s="437"/>
      <c r="C969" s="493"/>
      <c r="D969" s="424" t="s">
        <v>3650</v>
      </c>
      <c r="E969" s="426" t="s">
        <v>3651</v>
      </c>
      <c r="F969" s="494"/>
    </row>
    <row r="970" spans="1:6" ht="25.5" customHeight="1" x14ac:dyDescent="0.25">
      <c r="A970" s="438" t="s">
        <v>2853</v>
      </c>
      <c r="B970" s="438" t="s">
        <v>2854</v>
      </c>
      <c r="C970" s="423"/>
      <c r="D970" s="424"/>
      <c r="E970" s="692" t="s">
        <v>2855</v>
      </c>
      <c r="F970" s="693"/>
    </row>
    <row r="971" spans="1:6" ht="12.75" customHeight="1" x14ac:dyDescent="0.25">
      <c r="A971" s="425"/>
      <c r="B971" s="425"/>
      <c r="C971" s="423" t="s">
        <v>2856</v>
      </c>
      <c r="D971" s="424" t="s">
        <v>2857</v>
      </c>
      <c r="E971" s="426" t="s">
        <v>1335</v>
      </c>
      <c r="F971" s="427">
        <v>680.85</v>
      </c>
    </row>
    <row r="972" spans="1:6" ht="12.75" customHeight="1" x14ac:dyDescent="0.25">
      <c r="A972" s="425"/>
      <c r="B972" s="425"/>
      <c r="C972" s="423" t="s">
        <v>2858</v>
      </c>
      <c r="D972" s="424" t="s">
        <v>2859</v>
      </c>
      <c r="E972" s="426" t="s">
        <v>835</v>
      </c>
      <c r="F972" s="427">
        <v>1052.22</v>
      </c>
    </row>
    <row r="973" spans="1:6" ht="12.75" customHeight="1" x14ac:dyDescent="0.25">
      <c r="A973" s="425"/>
      <c r="B973" s="425"/>
      <c r="C973" s="423" t="s">
        <v>2860</v>
      </c>
      <c r="D973" s="424" t="s">
        <v>2861</v>
      </c>
      <c r="E973" s="426" t="s">
        <v>838</v>
      </c>
      <c r="F973" s="427">
        <v>1423.59</v>
      </c>
    </row>
    <row r="974" spans="1:6" ht="12.75" customHeight="1" x14ac:dyDescent="0.25">
      <c r="A974" s="425"/>
      <c r="B974" s="425"/>
      <c r="C974" s="423" t="s">
        <v>2862</v>
      </c>
      <c r="D974" s="424" t="s">
        <v>2863</v>
      </c>
      <c r="E974" s="426" t="s">
        <v>841</v>
      </c>
      <c r="F974" s="427">
        <v>1794.96</v>
      </c>
    </row>
    <row r="975" spans="1:6" ht="12.75" customHeight="1" x14ac:dyDescent="0.25">
      <c r="A975" s="425"/>
      <c r="B975" s="425"/>
      <c r="C975" s="423" t="s">
        <v>2864</v>
      </c>
      <c r="D975" s="424" t="s">
        <v>2865</v>
      </c>
      <c r="E975" s="426" t="s">
        <v>844</v>
      </c>
      <c r="F975" s="427">
        <v>2166.33</v>
      </c>
    </row>
    <row r="976" spans="1:6" ht="12.75" customHeight="1" x14ac:dyDescent="0.25">
      <c r="A976" s="425"/>
      <c r="B976" s="425"/>
      <c r="C976" s="423" t="s">
        <v>2866</v>
      </c>
      <c r="D976" s="424" t="s">
        <v>2867</v>
      </c>
      <c r="E976" s="426" t="s">
        <v>847</v>
      </c>
      <c r="F976" s="427">
        <v>2537.6999999999998</v>
      </c>
    </row>
    <row r="977" spans="1:6" ht="12.75" customHeight="1" x14ac:dyDescent="0.25">
      <c r="A977" s="425"/>
      <c r="B977" s="425"/>
      <c r="C977" s="423" t="s">
        <v>2868</v>
      </c>
      <c r="D977" s="424" t="s">
        <v>2869</v>
      </c>
      <c r="E977" s="426" t="s">
        <v>850</v>
      </c>
      <c r="F977" s="427">
        <v>2880.88</v>
      </c>
    </row>
    <row r="978" spans="1:6" ht="12.75" customHeight="1" x14ac:dyDescent="0.25">
      <c r="A978" s="425"/>
      <c r="B978" s="425"/>
      <c r="C978" s="423" t="s">
        <v>2870</v>
      </c>
      <c r="D978" s="424" t="s">
        <v>2871</v>
      </c>
      <c r="E978" s="426" t="s">
        <v>1350</v>
      </c>
      <c r="F978" s="427">
        <v>3274.69</v>
      </c>
    </row>
    <row r="979" spans="1:6" ht="12.75" customHeight="1" x14ac:dyDescent="0.25">
      <c r="A979" s="425"/>
      <c r="B979" s="425"/>
      <c r="C979" s="423" t="s">
        <v>2872</v>
      </c>
      <c r="D979" s="424" t="s">
        <v>2873</v>
      </c>
      <c r="E979" s="426" t="s">
        <v>2874</v>
      </c>
      <c r="F979" s="427">
        <v>3651.81</v>
      </c>
    </row>
    <row r="980" spans="1:6" ht="12.75" customHeight="1" x14ac:dyDescent="0.25">
      <c r="A980" s="425"/>
      <c r="B980" s="425"/>
      <c r="C980" s="423" t="s">
        <v>2875</v>
      </c>
      <c r="D980" s="424" t="s">
        <v>2876</v>
      </c>
      <c r="E980" s="426" t="s">
        <v>856</v>
      </c>
      <c r="F980" s="427">
        <v>4146.97</v>
      </c>
    </row>
    <row r="981" spans="1:6" ht="12.75" customHeight="1" x14ac:dyDescent="0.25">
      <c r="A981" s="425"/>
      <c r="B981" s="425"/>
      <c r="C981" s="423" t="s">
        <v>2877</v>
      </c>
      <c r="D981" s="424" t="s">
        <v>2878</v>
      </c>
      <c r="E981" s="426" t="s">
        <v>859</v>
      </c>
      <c r="F981" s="427">
        <v>4889.71</v>
      </c>
    </row>
    <row r="982" spans="1:6" ht="12.75" customHeight="1" x14ac:dyDescent="0.25">
      <c r="A982" s="425"/>
      <c r="B982" s="425"/>
      <c r="C982" s="423" t="s">
        <v>2879</v>
      </c>
      <c r="D982" s="424" t="s">
        <v>2880</v>
      </c>
      <c r="E982" s="426" t="s">
        <v>862</v>
      </c>
      <c r="F982" s="427">
        <v>5632.45</v>
      </c>
    </row>
    <row r="983" spans="1:6" ht="12.75" customHeight="1" x14ac:dyDescent="0.25">
      <c r="A983" s="425"/>
      <c r="B983" s="425"/>
      <c r="C983" s="423" t="s">
        <v>2881</v>
      </c>
      <c r="D983" s="424" t="s">
        <v>2882</v>
      </c>
      <c r="E983" s="426" t="s">
        <v>865</v>
      </c>
      <c r="F983" s="427">
        <v>6375.19</v>
      </c>
    </row>
    <row r="984" spans="1:6" ht="12.75" customHeight="1" x14ac:dyDescent="0.25">
      <c r="A984" s="425"/>
      <c r="B984" s="425"/>
      <c r="C984" s="423" t="s">
        <v>2883</v>
      </c>
      <c r="D984" s="424" t="s">
        <v>2884</v>
      </c>
      <c r="E984" s="426" t="s">
        <v>2885</v>
      </c>
      <c r="F984" s="427">
        <v>7117.93</v>
      </c>
    </row>
    <row r="985" spans="1:6" ht="12.75" customHeight="1" x14ac:dyDescent="0.25">
      <c r="A985" s="425"/>
      <c r="B985" s="425"/>
      <c r="C985" s="423" t="s">
        <v>2886</v>
      </c>
      <c r="D985" s="424" t="s">
        <v>2887</v>
      </c>
      <c r="E985" s="426" t="s">
        <v>2888</v>
      </c>
      <c r="F985" s="427">
        <v>8108.25</v>
      </c>
    </row>
    <row r="986" spans="1:6" ht="12.75" customHeight="1" x14ac:dyDescent="0.25">
      <c r="A986" s="425"/>
      <c r="B986" s="425"/>
      <c r="C986" s="423" t="s">
        <v>2889</v>
      </c>
      <c r="D986" s="424" t="s">
        <v>2890</v>
      </c>
      <c r="E986" s="426" t="s">
        <v>2891</v>
      </c>
      <c r="F986" s="427">
        <v>9593.73</v>
      </c>
    </row>
    <row r="987" spans="1:6" ht="12.75" customHeight="1" x14ac:dyDescent="0.25">
      <c r="A987" s="425"/>
      <c r="B987" s="425"/>
      <c r="C987" s="423" t="s">
        <v>2892</v>
      </c>
      <c r="D987" s="424" t="s">
        <v>2893</v>
      </c>
      <c r="E987" s="426" t="s">
        <v>2894</v>
      </c>
      <c r="F987" s="427">
        <v>11079.21</v>
      </c>
    </row>
    <row r="988" spans="1:6" ht="12.75" customHeight="1" x14ac:dyDescent="0.25">
      <c r="A988" s="425"/>
      <c r="B988" s="425"/>
      <c r="C988" s="423" t="s">
        <v>2895</v>
      </c>
      <c r="D988" s="424" t="s">
        <v>2896</v>
      </c>
      <c r="E988" s="426" t="s">
        <v>2897</v>
      </c>
      <c r="F988" s="427">
        <v>12564.69</v>
      </c>
    </row>
    <row r="989" spans="1:6" ht="12.75" customHeight="1" x14ac:dyDescent="0.25">
      <c r="A989" s="428"/>
      <c r="B989" s="428"/>
      <c r="C989" s="423" t="s">
        <v>2898</v>
      </c>
      <c r="D989" s="424" t="s">
        <v>2899</v>
      </c>
      <c r="E989" s="426" t="s">
        <v>4080</v>
      </c>
      <c r="F989" s="427">
        <v>14050.17</v>
      </c>
    </row>
    <row r="990" spans="1:6" ht="25.5" customHeight="1" x14ac:dyDescent="0.25">
      <c r="A990" s="422" t="s">
        <v>2900</v>
      </c>
      <c r="B990" s="422" t="s">
        <v>2901</v>
      </c>
      <c r="C990" s="423"/>
      <c r="D990" s="424"/>
      <c r="E990" s="692" t="s">
        <v>2902</v>
      </c>
      <c r="F990" s="693"/>
    </row>
    <row r="991" spans="1:6" ht="12.75" customHeight="1" x14ac:dyDescent="0.25">
      <c r="A991" s="425"/>
      <c r="B991" s="425"/>
      <c r="C991" s="423" t="s">
        <v>2903</v>
      </c>
      <c r="D991" s="424" t="s">
        <v>2904</v>
      </c>
      <c r="E991" s="426" t="s">
        <v>1393</v>
      </c>
      <c r="F991" s="427">
        <v>594.34</v>
      </c>
    </row>
    <row r="992" spans="1:6" ht="12.75" customHeight="1" x14ac:dyDescent="0.25">
      <c r="A992" s="425"/>
      <c r="B992" s="425"/>
      <c r="C992" s="423" t="s">
        <v>2905</v>
      </c>
      <c r="D992" s="424" t="s">
        <v>2906</v>
      </c>
      <c r="E992" s="426" t="s">
        <v>1196</v>
      </c>
      <c r="F992" s="427">
        <v>849.05</v>
      </c>
    </row>
    <row r="993" spans="1:6" ht="12.75" customHeight="1" x14ac:dyDescent="0.25">
      <c r="A993" s="428"/>
      <c r="B993" s="428"/>
      <c r="C993" s="423" t="s">
        <v>2907</v>
      </c>
      <c r="D993" s="424" t="s">
        <v>2908</v>
      </c>
      <c r="E993" s="426" t="s">
        <v>1399</v>
      </c>
      <c r="F993" s="427">
        <v>1103.77</v>
      </c>
    </row>
    <row r="994" spans="1:6" ht="12.75" customHeight="1" x14ac:dyDescent="0.25">
      <c r="A994" s="425"/>
      <c r="B994" s="425"/>
      <c r="C994" s="439" t="s">
        <v>2909</v>
      </c>
      <c r="D994" s="434" t="s">
        <v>2910</v>
      </c>
      <c r="E994" s="435" t="s">
        <v>1400</v>
      </c>
      <c r="F994" s="436">
        <v>1358.48</v>
      </c>
    </row>
    <row r="995" spans="1:6" ht="12.75" customHeight="1" x14ac:dyDescent="0.25">
      <c r="A995" s="425"/>
      <c r="B995" s="425"/>
      <c r="C995" s="423" t="s">
        <v>2911</v>
      </c>
      <c r="D995" s="424" t="s">
        <v>2912</v>
      </c>
      <c r="E995" s="426" t="s">
        <v>1866</v>
      </c>
      <c r="F995" s="427">
        <v>1613.2</v>
      </c>
    </row>
    <row r="996" spans="1:6" ht="12.75" customHeight="1" x14ac:dyDescent="0.25">
      <c r="A996" s="425"/>
      <c r="B996" s="425"/>
      <c r="C996" s="423" t="s">
        <v>2913</v>
      </c>
      <c r="D996" s="424" t="s">
        <v>2914</v>
      </c>
      <c r="E996" s="426" t="s">
        <v>1867</v>
      </c>
      <c r="F996" s="427">
        <v>1867.91</v>
      </c>
    </row>
    <row r="997" spans="1:6" ht="12.75" customHeight="1" x14ac:dyDescent="0.25">
      <c r="A997" s="425"/>
      <c r="B997" s="425"/>
      <c r="C997" s="423" t="s">
        <v>2915</v>
      </c>
      <c r="D997" s="424" t="s">
        <v>2916</v>
      </c>
      <c r="E997" s="426" t="s">
        <v>1868</v>
      </c>
      <c r="F997" s="427">
        <v>2122.63</v>
      </c>
    </row>
    <row r="998" spans="1:6" ht="12.75" customHeight="1" x14ac:dyDescent="0.25">
      <c r="A998" s="425"/>
      <c r="B998" s="425"/>
      <c r="C998" s="423" t="s">
        <v>2917</v>
      </c>
      <c r="D998" s="424" t="s">
        <v>2918</v>
      </c>
      <c r="E998" s="426" t="s">
        <v>1869</v>
      </c>
      <c r="F998" s="427">
        <v>2377.34</v>
      </c>
    </row>
    <row r="999" spans="1:6" ht="12.75" customHeight="1" x14ac:dyDescent="0.25">
      <c r="A999" s="425"/>
      <c r="B999" s="425"/>
      <c r="C999" s="423" t="s">
        <v>2919</v>
      </c>
      <c r="D999" s="424" t="s">
        <v>2920</v>
      </c>
      <c r="E999" s="426" t="s">
        <v>1208</v>
      </c>
      <c r="F999" s="427">
        <v>2716.96</v>
      </c>
    </row>
    <row r="1000" spans="1:6" ht="12.75" customHeight="1" x14ac:dyDescent="0.25">
      <c r="A1000" s="425"/>
      <c r="B1000" s="425"/>
      <c r="C1000" s="423" t="s">
        <v>2921</v>
      </c>
      <c r="D1000" s="424" t="s">
        <v>2922</v>
      </c>
      <c r="E1000" s="426" t="s">
        <v>1020</v>
      </c>
      <c r="F1000" s="427">
        <v>3201.94</v>
      </c>
    </row>
    <row r="1001" spans="1:6" ht="12.75" customHeight="1" x14ac:dyDescent="0.25">
      <c r="A1001" s="425"/>
      <c r="B1001" s="425"/>
      <c r="C1001" s="423" t="s">
        <v>2923</v>
      </c>
      <c r="D1001" s="424" t="s">
        <v>2924</v>
      </c>
      <c r="E1001" s="426" t="s">
        <v>1021</v>
      </c>
      <c r="F1001" s="427">
        <v>3735.82</v>
      </c>
    </row>
    <row r="1002" spans="1:6" ht="12.75" customHeight="1" x14ac:dyDescent="0.25">
      <c r="A1002" s="425"/>
      <c r="B1002" s="425"/>
      <c r="C1002" s="423" t="s">
        <v>2925</v>
      </c>
      <c r="D1002" s="424" t="s">
        <v>2926</v>
      </c>
      <c r="E1002" s="426" t="s">
        <v>1022</v>
      </c>
      <c r="F1002" s="427">
        <v>4245.25</v>
      </c>
    </row>
    <row r="1003" spans="1:6" ht="12.75" customHeight="1" x14ac:dyDescent="0.25">
      <c r="A1003" s="425"/>
      <c r="B1003" s="425"/>
      <c r="C1003" s="423" t="s">
        <v>2927</v>
      </c>
      <c r="D1003" s="424" t="s">
        <v>2928</v>
      </c>
      <c r="E1003" s="426" t="s">
        <v>1023</v>
      </c>
      <c r="F1003" s="427">
        <v>4754.68</v>
      </c>
    </row>
    <row r="1004" spans="1:6" ht="12.75" customHeight="1" x14ac:dyDescent="0.25">
      <c r="A1004" s="425"/>
      <c r="B1004" s="425"/>
      <c r="C1004" s="423" t="s">
        <v>2929</v>
      </c>
      <c r="D1004" s="424" t="s">
        <v>2930</v>
      </c>
      <c r="E1004" s="426" t="s">
        <v>1219</v>
      </c>
      <c r="F1004" s="427">
        <v>5433.92</v>
      </c>
    </row>
    <row r="1005" spans="1:6" ht="12.75" customHeight="1" x14ac:dyDescent="0.25">
      <c r="A1005" s="425"/>
      <c r="B1005" s="425"/>
      <c r="C1005" s="423" t="s">
        <v>2931</v>
      </c>
      <c r="D1005" s="424" t="s">
        <v>2932</v>
      </c>
      <c r="E1005" s="426" t="s">
        <v>1024</v>
      </c>
      <c r="F1005" s="427">
        <v>6452.78</v>
      </c>
    </row>
    <row r="1006" spans="1:6" ht="12.75" customHeight="1" x14ac:dyDescent="0.25">
      <c r="A1006" s="425"/>
      <c r="B1006" s="425"/>
      <c r="C1006" s="423" t="s">
        <v>2933</v>
      </c>
      <c r="D1006" s="424" t="s">
        <v>2934</v>
      </c>
      <c r="E1006" s="426" t="s">
        <v>1025</v>
      </c>
      <c r="F1006" s="427">
        <v>7471.64</v>
      </c>
    </row>
    <row r="1007" spans="1:6" ht="12.75" customHeight="1" x14ac:dyDescent="0.25">
      <c r="A1007" s="425"/>
      <c r="B1007" s="425"/>
      <c r="C1007" s="423" t="s">
        <v>2935</v>
      </c>
      <c r="D1007" s="424" t="s">
        <v>2936</v>
      </c>
      <c r="E1007" s="426" t="s">
        <v>1026</v>
      </c>
      <c r="F1007" s="427">
        <v>8490.5</v>
      </c>
    </row>
    <row r="1008" spans="1:6" ht="12.75" customHeight="1" x14ac:dyDescent="0.25">
      <c r="A1008" s="425"/>
      <c r="B1008" s="425"/>
      <c r="C1008" s="423" t="s">
        <v>2937</v>
      </c>
      <c r="D1008" s="424" t="s">
        <v>2938</v>
      </c>
      <c r="E1008" s="426" t="s">
        <v>1027</v>
      </c>
      <c r="F1008" s="427">
        <v>9509.36</v>
      </c>
    </row>
    <row r="1009" spans="1:6" ht="12.75" customHeight="1" x14ac:dyDescent="0.25">
      <c r="A1009" s="425"/>
      <c r="B1009" s="425"/>
      <c r="C1009" s="423" t="s">
        <v>2939</v>
      </c>
      <c r="D1009" s="424" t="s">
        <v>2940</v>
      </c>
      <c r="E1009" s="426" t="s">
        <v>459</v>
      </c>
      <c r="F1009" s="427">
        <v>10528.22</v>
      </c>
    </row>
    <row r="1010" spans="1:6" ht="12.75" customHeight="1" x14ac:dyDescent="0.25">
      <c r="A1010" s="425"/>
      <c r="B1010" s="425"/>
      <c r="C1010" s="423" t="s">
        <v>2941</v>
      </c>
      <c r="D1010" s="424" t="s">
        <v>2942</v>
      </c>
      <c r="E1010" s="426" t="s">
        <v>462</v>
      </c>
      <c r="F1010" s="427">
        <v>11547.08</v>
      </c>
    </row>
    <row r="1011" spans="1:6" ht="12.75" customHeight="1" x14ac:dyDescent="0.25">
      <c r="A1011" s="425"/>
      <c r="B1011" s="425"/>
      <c r="C1011" s="423" t="s">
        <v>2943</v>
      </c>
      <c r="D1011" s="424" t="s">
        <v>2944</v>
      </c>
      <c r="E1011" s="426" t="s">
        <v>3380</v>
      </c>
      <c r="F1011" s="427">
        <v>12565.94</v>
      </c>
    </row>
    <row r="1012" spans="1:6" ht="25.5" customHeight="1" x14ac:dyDescent="0.25">
      <c r="A1012" s="422" t="s">
        <v>2945</v>
      </c>
      <c r="B1012" s="430" t="s">
        <v>2946</v>
      </c>
      <c r="C1012" s="431"/>
      <c r="D1012" s="424"/>
      <c r="E1012" s="692" t="s">
        <v>2947</v>
      </c>
      <c r="F1012" s="693"/>
    </row>
    <row r="1013" spans="1:6" ht="14.5" x14ac:dyDescent="0.25">
      <c r="A1013" s="425"/>
      <c r="B1013" s="432"/>
      <c r="C1013" s="431" t="s">
        <v>2948</v>
      </c>
      <c r="D1013" s="424" t="s">
        <v>2949</v>
      </c>
      <c r="E1013" s="426" t="s">
        <v>2950</v>
      </c>
      <c r="F1013" s="427">
        <v>230.67</v>
      </c>
    </row>
    <row r="1014" spans="1:6" ht="14.5" x14ac:dyDescent="0.25">
      <c r="A1014" s="425"/>
      <c r="B1014" s="432"/>
      <c r="C1014" s="431" t="s">
        <v>2951</v>
      </c>
      <c r="D1014" s="424" t="s">
        <v>2952</v>
      </c>
      <c r="E1014" s="426" t="s">
        <v>2953</v>
      </c>
      <c r="F1014" s="427">
        <v>403.67</v>
      </c>
    </row>
    <row r="1015" spans="1:6" ht="12.75" customHeight="1" x14ac:dyDescent="0.25">
      <c r="A1015" s="425"/>
      <c r="B1015" s="432"/>
      <c r="C1015" s="431" t="s">
        <v>2954</v>
      </c>
      <c r="D1015" s="424" t="s">
        <v>2955</v>
      </c>
      <c r="E1015" s="426" t="s">
        <v>2956</v>
      </c>
      <c r="F1015" s="427">
        <v>588.20000000000005</v>
      </c>
    </row>
    <row r="1016" spans="1:6" ht="12.75" customHeight="1" x14ac:dyDescent="0.25">
      <c r="A1016" s="425"/>
      <c r="B1016" s="432"/>
      <c r="C1016" s="431" t="s">
        <v>2957</v>
      </c>
      <c r="D1016" s="424" t="s">
        <v>2958</v>
      </c>
      <c r="E1016" s="426" t="s">
        <v>2959</v>
      </c>
      <c r="F1016" s="427">
        <v>790.74</v>
      </c>
    </row>
    <row r="1017" spans="1:6" ht="12.75" customHeight="1" x14ac:dyDescent="0.25">
      <c r="A1017" s="425"/>
      <c r="B1017" s="432"/>
      <c r="C1017" s="431" t="s">
        <v>2960</v>
      </c>
      <c r="D1017" s="424" t="s">
        <v>2961</v>
      </c>
      <c r="E1017" s="426" t="s">
        <v>2962</v>
      </c>
      <c r="F1017" s="427">
        <v>1003.4</v>
      </c>
    </row>
    <row r="1018" spans="1:6" ht="12.75" customHeight="1" x14ac:dyDescent="0.25">
      <c r="A1018" s="425"/>
      <c r="B1018" s="432"/>
      <c r="C1018" s="431" t="s">
        <v>2963</v>
      </c>
      <c r="D1018" s="424" t="s">
        <v>2964</v>
      </c>
      <c r="E1018" s="426" t="s">
        <v>2965</v>
      </c>
      <c r="F1018" s="427">
        <v>1211</v>
      </c>
    </row>
    <row r="1019" spans="1:6" ht="12.75" customHeight="1" x14ac:dyDescent="0.25">
      <c r="A1019" s="425"/>
      <c r="B1019" s="432"/>
      <c r="C1019" s="431" t="s">
        <v>2966</v>
      </c>
      <c r="D1019" s="424" t="s">
        <v>2967</v>
      </c>
      <c r="E1019" s="426" t="s">
        <v>2968</v>
      </c>
      <c r="F1019" s="427">
        <v>1418.6</v>
      </c>
    </row>
    <row r="1020" spans="1:6" ht="12.75" customHeight="1" x14ac:dyDescent="0.25">
      <c r="A1020" s="425"/>
      <c r="B1020" s="432"/>
      <c r="C1020" s="431" t="s">
        <v>2969</v>
      </c>
      <c r="D1020" s="424" t="s">
        <v>2970</v>
      </c>
      <c r="E1020" s="426" t="s">
        <v>2971</v>
      </c>
      <c r="F1020" s="427">
        <v>1695.4</v>
      </c>
    </row>
    <row r="1021" spans="1:6" ht="12.75" customHeight="1" x14ac:dyDescent="0.25">
      <c r="A1021" s="425"/>
      <c r="B1021" s="432"/>
      <c r="C1021" s="431" t="s">
        <v>2972</v>
      </c>
      <c r="D1021" s="424" t="s">
        <v>2973</v>
      </c>
      <c r="E1021" s="426" t="s">
        <v>2974</v>
      </c>
      <c r="F1021" s="427">
        <v>2110.6</v>
      </c>
    </row>
    <row r="1022" spans="1:6" ht="12.75" customHeight="1" x14ac:dyDescent="0.25">
      <c r="A1022" s="425"/>
      <c r="B1022" s="432"/>
      <c r="C1022" s="431" t="s">
        <v>2975</v>
      </c>
      <c r="D1022" s="424" t="s">
        <v>2976</v>
      </c>
      <c r="E1022" s="426" t="s">
        <v>2977</v>
      </c>
      <c r="F1022" s="427">
        <v>2525.8000000000002</v>
      </c>
    </row>
    <row r="1023" spans="1:6" ht="12.75" customHeight="1" x14ac:dyDescent="0.25">
      <c r="A1023" s="425"/>
      <c r="B1023" s="432"/>
      <c r="C1023" s="433" t="s">
        <v>2978</v>
      </c>
      <c r="D1023" s="434" t="s">
        <v>2979</v>
      </c>
      <c r="E1023" s="435" t="s">
        <v>2980</v>
      </c>
      <c r="F1023" s="436">
        <v>2941</v>
      </c>
    </row>
    <row r="1024" spans="1:6" ht="12.75" customHeight="1" x14ac:dyDescent="0.25">
      <c r="A1024" s="425"/>
      <c r="B1024" s="432"/>
      <c r="C1024" s="431" t="s">
        <v>2981</v>
      </c>
      <c r="D1024" s="424" t="s">
        <v>2982</v>
      </c>
      <c r="E1024" s="426" t="s">
        <v>2983</v>
      </c>
      <c r="F1024" s="427">
        <v>3356.2</v>
      </c>
    </row>
    <row r="1025" spans="1:6" ht="12.75" customHeight="1" x14ac:dyDescent="0.25">
      <c r="A1025" s="425"/>
      <c r="B1025" s="432"/>
      <c r="C1025" s="431" t="s">
        <v>2984</v>
      </c>
      <c r="D1025" s="424" t="s">
        <v>2985</v>
      </c>
      <c r="E1025" s="426" t="s">
        <v>2986</v>
      </c>
      <c r="F1025" s="427">
        <v>3909.8</v>
      </c>
    </row>
    <row r="1026" spans="1:6" ht="12.75" customHeight="1" x14ac:dyDescent="0.25">
      <c r="A1026" s="425"/>
      <c r="B1026" s="432"/>
      <c r="C1026" s="431" t="s">
        <v>2987</v>
      </c>
      <c r="D1026" s="424" t="s">
        <v>2988</v>
      </c>
      <c r="E1026" s="426" t="s">
        <v>2989</v>
      </c>
      <c r="F1026" s="427">
        <v>4740.2</v>
      </c>
    </row>
    <row r="1027" spans="1:6" ht="12.75" customHeight="1" x14ac:dyDescent="0.25">
      <c r="A1027" s="425"/>
      <c r="B1027" s="432"/>
      <c r="C1027" s="431" t="s">
        <v>2990</v>
      </c>
      <c r="D1027" s="424" t="s">
        <v>2991</v>
      </c>
      <c r="E1027" s="426" t="s">
        <v>2992</v>
      </c>
      <c r="F1027" s="427">
        <v>5570.6</v>
      </c>
    </row>
    <row r="1028" spans="1:6" ht="12.75" customHeight="1" x14ac:dyDescent="0.25">
      <c r="A1028" s="425"/>
      <c r="B1028" s="432"/>
      <c r="C1028" s="431" t="s">
        <v>2993</v>
      </c>
      <c r="D1028" s="424" t="s">
        <v>2994</v>
      </c>
      <c r="E1028" s="426" t="s">
        <v>2995</v>
      </c>
      <c r="F1028" s="427">
        <v>6401</v>
      </c>
    </row>
    <row r="1029" spans="1:6" ht="12.75" customHeight="1" x14ac:dyDescent="0.25">
      <c r="A1029" s="425"/>
      <c r="B1029" s="432"/>
      <c r="C1029" s="431" t="s">
        <v>2996</v>
      </c>
      <c r="D1029" s="424" t="s">
        <v>2997</v>
      </c>
      <c r="E1029" s="426" t="s">
        <v>2998</v>
      </c>
      <c r="F1029" s="427">
        <v>7231.4</v>
      </c>
    </row>
    <row r="1030" spans="1:6" ht="12.75" customHeight="1" x14ac:dyDescent="0.25">
      <c r="A1030" s="425"/>
      <c r="B1030" s="432"/>
      <c r="C1030" s="431" t="s">
        <v>2999</v>
      </c>
      <c r="D1030" s="424" t="s">
        <v>3000</v>
      </c>
      <c r="E1030" s="426" t="s">
        <v>3001</v>
      </c>
      <c r="F1030" s="427">
        <v>8338.6</v>
      </c>
    </row>
    <row r="1031" spans="1:6" ht="12.75" customHeight="1" x14ac:dyDescent="0.25">
      <c r="A1031" s="425"/>
      <c r="B1031" s="432"/>
      <c r="C1031" s="431" t="s">
        <v>3002</v>
      </c>
      <c r="D1031" s="424" t="s">
        <v>3003</v>
      </c>
      <c r="E1031" s="426" t="s">
        <v>3004</v>
      </c>
      <c r="F1031" s="427">
        <v>9999.4</v>
      </c>
    </row>
    <row r="1032" spans="1:6" ht="12.75" customHeight="1" x14ac:dyDescent="0.25">
      <c r="A1032" s="425"/>
      <c r="B1032" s="432"/>
      <c r="C1032" s="431" t="s">
        <v>3005</v>
      </c>
      <c r="D1032" s="424" t="s">
        <v>3006</v>
      </c>
      <c r="E1032" s="426" t="s">
        <v>3007</v>
      </c>
      <c r="F1032" s="427">
        <v>11660.2</v>
      </c>
    </row>
    <row r="1033" spans="1:6" ht="12.75" customHeight="1" x14ac:dyDescent="0.25">
      <c r="A1033" s="425"/>
      <c r="B1033" s="432"/>
      <c r="C1033" s="433" t="s">
        <v>3008</v>
      </c>
      <c r="D1033" s="434" t="s">
        <v>3009</v>
      </c>
      <c r="E1033" s="435" t="s">
        <v>3010</v>
      </c>
      <c r="F1033" s="436">
        <v>13321</v>
      </c>
    </row>
    <row r="1034" spans="1:6" ht="12.75" customHeight="1" x14ac:dyDescent="0.25">
      <c r="A1034" s="425"/>
      <c r="B1034" s="432"/>
      <c r="C1034" s="431" t="s">
        <v>3011</v>
      </c>
      <c r="D1034" s="424" t="s">
        <v>3012</v>
      </c>
      <c r="E1034" s="426" t="s">
        <v>3013</v>
      </c>
      <c r="F1034" s="427">
        <v>14981.8</v>
      </c>
    </row>
    <row r="1035" spans="1:6" ht="12.75" customHeight="1" x14ac:dyDescent="0.25">
      <c r="A1035" s="428"/>
      <c r="B1035" s="437"/>
      <c r="C1035" s="431" t="s">
        <v>3014</v>
      </c>
      <c r="D1035" s="424" t="s">
        <v>3015</v>
      </c>
      <c r="E1035" s="426" t="s">
        <v>3656</v>
      </c>
      <c r="F1035" s="427">
        <v>16642.599999999999</v>
      </c>
    </row>
    <row r="1036" spans="1:6" ht="25.5" customHeight="1" x14ac:dyDescent="0.25">
      <c r="A1036" s="438" t="s">
        <v>3016</v>
      </c>
      <c r="B1036" s="438" t="s">
        <v>3017</v>
      </c>
      <c r="C1036" s="423"/>
      <c r="D1036" s="424"/>
      <c r="E1036" s="692" t="s">
        <v>3018</v>
      </c>
      <c r="F1036" s="693"/>
    </row>
    <row r="1037" spans="1:6" ht="14.5" x14ac:dyDescent="0.25">
      <c r="A1037" s="425"/>
      <c r="B1037" s="425"/>
      <c r="C1037" s="423" t="s">
        <v>3019</v>
      </c>
      <c r="D1037" s="424" t="s">
        <v>3020</v>
      </c>
      <c r="E1037" s="426" t="s">
        <v>4081</v>
      </c>
      <c r="F1037" s="427">
        <v>304.89999999999998</v>
      </c>
    </row>
    <row r="1038" spans="1:6" ht="14.5" x14ac:dyDescent="0.25">
      <c r="A1038" s="425"/>
      <c r="B1038" s="425"/>
      <c r="C1038" s="423" t="s">
        <v>3021</v>
      </c>
      <c r="D1038" s="424" t="s">
        <v>3022</v>
      </c>
      <c r="E1038" s="426" t="s">
        <v>4082</v>
      </c>
      <c r="F1038" s="427">
        <v>609.79999999999995</v>
      </c>
    </row>
    <row r="1039" spans="1:6" ht="12.75" customHeight="1" x14ac:dyDescent="0.25">
      <c r="A1039" s="425"/>
      <c r="B1039" s="425"/>
      <c r="C1039" s="423" t="s">
        <v>3023</v>
      </c>
      <c r="D1039" s="424" t="s">
        <v>3024</v>
      </c>
      <c r="E1039" s="426" t="s">
        <v>3025</v>
      </c>
      <c r="F1039" s="427">
        <v>914.7</v>
      </c>
    </row>
    <row r="1040" spans="1:6" ht="12.75" customHeight="1" x14ac:dyDescent="0.25">
      <c r="A1040" s="425"/>
      <c r="B1040" s="425"/>
      <c r="C1040" s="423" t="s">
        <v>3026</v>
      </c>
      <c r="D1040" s="424" t="s">
        <v>3027</v>
      </c>
      <c r="E1040" s="426" t="s">
        <v>3028</v>
      </c>
      <c r="F1040" s="427">
        <v>1372.05</v>
      </c>
    </row>
    <row r="1041" spans="1:6" ht="12.75" customHeight="1" x14ac:dyDescent="0.25">
      <c r="A1041" s="425"/>
      <c r="B1041" s="425"/>
      <c r="C1041" s="423" t="s">
        <v>3029</v>
      </c>
      <c r="D1041" s="424" t="s">
        <v>3030</v>
      </c>
      <c r="E1041" s="426" t="s">
        <v>1418</v>
      </c>
      <c r="F1041" s="427">
        <v>1829.4</v>
      </c>
    </row>
    <row r="1042" spans="1:6" ht="12.75" customHeight="1" x14ac:dyDescent="0.25">
      <c r="A1042" s="425"/>
      <c r="B1042" s="425"/>
      <c r="C1042" s="423" t="s">
        <v>3031</v>
      </c>
      <c r="D1042" s="424" t="s">
        <v>3032</v>
      </c>
      <c r="E1042" s="426" t="s">
        <v>1421</v>
      </c>
      <c r="F1042" s="427">
        <v>2286.75</v>
      </c>
    </row>
    <row r="1043" spans="1:6" ht="12.75" customHeight="1" x14ac:dyDescent="0.25">
      <c r="A1043" s="425"/>
      <c r="B1043" s="425"/>
      <c r="C1043" s="423" t="s">
        <v>3033</v>
      </c>
      <c r="D1043" s="424" t="s">
        <v>3034</v>
      </c>
      <c r="E1043" s="426" t="s">
        <v>1424</v>
      </c>
      <c r="F1043" s="427">
        <v>2744.1</v>
      </c>
    </row>
    <row r="1044" spans="1:6" ht="12.75" customHeight="1" x14ac:dyDescent="0.25">
      <c r="A1044" s="425"/>
      <c r="B1044" s="425"/>
      <c r="C1044" s="423" t="s">
        <v>3035</v>
      </c>
      <c r="D1044" s="424" t="s">
        <v>3036</v>
      </c>
      <c r="E1044" s="426" t="s">
        <v>1427</v>
      </c>
      <c r="F1044" s="427">
        <v>3201.45</v>
      </c>
    </row>
    <row r="1045" spans="1:6" ht="12.75" customHeight="1" x14ac:dyDescent="0.25">
      <c r="A1045" s="425"/>
      <c r="B1045" s="425"/>
      <c r="C1045" s="423" t="s">
        <v>3037</v>
      </c>
      <c r="D1045" s="424" t="s">
        <v>3038</v>
      </c>
      <c r="E1045" s="426" t="s">
        <v>1430</v>
      </c>
      <c r="F1045" s="427">
        <v>3658.8</v>
      </c>
    </row>
    <row r="1046" spans="1:6" ht="12.75" customHeight="1" x14ac:dyDescent="0.25">
      <c r="A1046" s="425"/>
      <c r="B1046" s="425"/>
      <c r="C1046" s="423" t="s">
        <v>3039</v>
      </c>
      <c r="D1046" s="424" t="s">
        <v>3040</v>
      </c>
      <c r="E1046" s="426" t="s">
        <v>1433</v>
      </c>
      <c r="F1046" s="427">
        <v>4116.1499999999996</v>
      </c>
    </row>
    <row r="1047" spans="1:6" ht="12.75" customHeight="1" x14ac:dyDescent="0.25">
      <c r="A1047" s="425"/>
      <c r="B1047" s="425"/>
      <c r="C1047" s="423" t="s">
        <v>3041</v>
      </c>
      <c r="D1047" s="424" t="s">
        <v>3042</v>
      </c>
      <c r="E1047" s="426" t="s">
        <v>1436</v>
      </c>
      <c r="F1047" s="427">
        <v>4573.5</v>
      </c>
    </row>
    <row r="1048" spans="1:6" ht="12.75" customHeight="1" x14ac:dyDescent="0.25">
      <c r="A1048" s="425"/>
      <c r="B1048" s="425"/>
      <c r="C1048" s="423" t="s">
        <v>3043</v>
      </c>
      <c r="D1048" s="424" t="s">
        <v>3044</v>
      </c>
      <c r="E1048" s="426" t="s">
        <v>1439</v>
      </c>
      <c r="F1048" s="427">
        <v>5030.8500000000004</v>
      </c>
    </row>
    <row r="1049" spans="1:6" ht="12.75" customHeight="1" x14ac:dyDescent="0.25">
      <c r="A1049" s="428"/>
      <c r="B1049" s="428"/>
      <c r="C1049" s="423" t="s">
        <v>3045</v>
      </c>
      <c r="D1049" s="424" t="s">
        <v>3046</v>
      </c>
      <c r="E1049" s="426" t="s">
        <v>3338</v>
      </c>
      <c r="F1049" s="427">
        <v>5488.2</v>
      </c>
    </row>
    <row r="1050" spans="1:6" ht="25.5" customHeight="1" x14ac:dyDescent="0.25">
      <c r="A1050" s="422" t="s">
        <v>3047</v>
      </c>
      <c r="B1050" s="422" t="s">
        <v>3048</v>
      </c>
      <c r="C1050" s="423"/>
      <c r="D1050" s="424"/>
      <c r="E1050" s="692" t="s">
        <v>3049</v>
      </c>
      <c r="F1050" s="693"/>
    </row>
    <row r="1051" spans="1:6" ht="12.75" customHeight="1" x14ac:dyDescent="0.25">
      <c r="A1051" s="425"/>
      <c r="B1051" s="425"/>
      <c r="C1051" s="423" t="s">
        <v>3050</v>
      </c>
      <c r="D1051" s="424" t="s">
        <v>3051</v>
      </c>
      <c r="E1051" s="426" t="s">
        <v>1663</v>
      </c>
      <c r="F1051" s="427">
        <v>5566.98</v>
      </c>
    </row>
    <row r="1052" spans="1:6" ht="12.75" customHeight="1" x14ac:dyDescent="0.25">
      <c r="A1052" s="425"/>
      <c r="B1052" s="425"/>
      <c r="C1052" s="423" t="s">
        <v>3052</v>
      </c>
      <c r="D1052" s="424" t="s">
        <v>3053</v>
      </c>
      <c r="E1052" s="426" t="s">
        <v>1666</v>
      </c>
      <c r="F1052" s="427">
        <v>11133.96</v>
      </c>
    </row>
    <row r="1053" spans="1:6" ht="12.75" customHeight="1" x14ac:dyDescent="0.25">
      <c r="A1053" s="425"/>
      <c r="B1053" s="425"/>
      <c r="C1053" s="423" t="s">
        <v>3054</v>
      </c>
      <c r="D1053" s="424" t="s">
        <v>3055</v>
      </c>
      <c r="E1053" s="426" t="s">
        <v>2202</v>
      </c>
      <c r="F1053" s="427">
        <v>16700.939999999999</v>
      </c>
    </row>
    <row r="1054" spans="1:6" ht="12.75" customHeight="1" x14ac:dyDescent="0.25">
      <c r="A1054" s="425"/>
      <c r="B1054" s="425"/>
      <c r="C1054" s="423" t="s">
        <v>3056</v>
      </c>
      <c r="D1054" s="424" t="s">
        <v>3057</v>
      </c>
      <c r="E1054" s="426" t="s">
        <v>2205</v>
      </c>
      <c r="F1054" s="427">
        <v>22267.919999999998</v>
      </c>
    </row>
    <row r="1055" spans="1:6" ht="12.75" customHeight="1" x14ac:dyDescent="0.25">
      <c r="A1055" s="428"/>
      <c r="B1055" s="428"/>
      <c r="C1055" s="423" t="s">
        <v>3058</v>
      </c>
      <c r="D1055" s="424" t="s">
        <v>3059</v>
      </c>
      <c r="E1055" s="426" t="s">
        <v>2208</v>
      </c>
      <c r="F1055" s="427">
        <v>27834.9</v>
      </c>
    </row>
    <row r="1056" spans="1:6" ht="12.75" customHeight="1" x14ac:dyDescent="0.25">
      <c r="A1056" s="425"/>
      <c r="B1056" s="425"/>
      <c r="C1056" s="439" t="s">
        <v>3060</v>
      </c>
      <c r="D1056" s="434" t="s">
        <v>3061</v>
      </c>
      <c r="E1056" s="435" t="s">
        <v>2211</v>
      </c>
      <c r="F1056" s="436">
        <v>33401.879999999997</v>
      </c>
    </row>
    <row r="1057" spans="1:6" ht="12.75" customHeight="1" x14ac:dyDescent="0.25">
      <c r="A1057" s="425"/>
      <c r="B1057" s="425"/>
      <c r="C1057" s="423" t="s">
        <v>3062</v>
      </c>
      <c r="D1057" s="424" t="s">
        <v>3063</v>
      </c>
      <c r="E1057" s="426" t="s">
        <v>2214</v>
      </c>
      <c r="F1057" s="427">
        <v>38968.86</v>
      </c>
    </row>
    <row r="1058" spans="1:6" ht="12.75" customHeight="1" x14ac:dyDescent="0.25">
      <c r="A1058" s="425"/>
      <c r="B1058" s="425"/>
      <c r="C1058" s="423" t="s">
        <v>3064</v>
      </c>
      <c r="D1058" s="424" t="s">
        <v>3065</v>
      </c>
      <c r="E1058" s="426" t="s">
        <v>2217</v>
      </c>
      <c r="F1058" s="427">
        <v>44535.839999999997</v>
      </c>
    </row>
    <row r="1059" spans="1:6" ht="12.75" customHeight="1" x14ac:dyDescent="0.25">
      <c r="A1059" s="425"/>
      <c r="B1059" s="425"/>
      <c r="C1059" s="423" t="s">
        <v>3066</v>
      </c>
      <c r="D1059" s="424" t="s">
        <v>3067</v>
      </c>
      <c r="E1059" s="426" t="s">
        <v>2220</v>
      </c>
      <c r="F1059" s="427">
        <v>50102.82</v>
      </c>
    </row>
    <row r="1060" spans="1:6" ht="12.75" customHeight="1" x14ac:dyDescent="0.25">
      <c r="A1060" s="425"/>
      <c r="B1060" s="425"/>
      <c r="C1060" s="423" t="s">
        <v>3068</v>
      </c>
      <c r="D1060" s="424" t="s">
        <v>3069</v>
      </c>
      <c r="E1060" s="426" t="s">
        <v>1028</v>
      </c>
      <c r="F1060" s="427">
        <v>55669.8</v>
      </c>
    </row>
    <row r="1061" spans="1:6" ht="12.75" customHeight="1" x14ac:dyDescent="0.25">
      <c r="A1061" s="425"/>
      <c r="B1061" s="425"/>
      <c r="C1061" s="423" t="s">
        <v>3070</v>
      </c>
      <c r="D1061" s="424" t="s">
        <v>3071</v>
      </c>
      <c r="E1061" s="426" t="s">
        <v>1029</v>
      </c>
      <c r="F1061" s="427">
        <v>61236.78</v>
      </c>
    </row>
    <row r="1062" spans="1:6" ht="12.75" customHeight="1" x14ac:dyDescent="0.25">
      <c r="A1062" s="425"/>
      <c r="B1062" s="425"/>
      <c r="C1062" s="423" t="s">
        <v>3072</v>
      </c>
      <c r="D1062" s="424" t="s">
        <v>3073</v>
      </c>
      <c r="E1062" s="426" t="s">
        <v>1030</v>
      </c>
      <c r="F1062" s="427">
        <v>66803.759999999995</v>
      </c>
    </row>
    <row r="1063" spans="1:6" ht="12.75" customHeight="1" x14ac:dyDescent="0.25">
      <c r="A1063" s="425"/>
      <c r="B1063" s="425"/>
      <c r="C1063" s="423" t="s">
        <v>3074</v>
      </c>
      <c r="D1063" s="424" t="s">
        <v>3075</v>
      </c>
      <c r="E1063" s="426" t="s">
        <v>3076</v>
      </c>
      <c r="F1063" s="427">
        <v>72370.740000000005</v>
      </c>
    </row>
    <row r="1064" spans="1:6" ht="12.75" customHeight="1" x14ac:dyDescent="0.25">
      <c r="A1064" s="425"/>
      <c r="B1064" s="425"/>
      <c r="C1064" s="423" t="s">
        <v>3077</v>
      </c>
      <c r="D1064" s="424" t="s">
        <v>3078</v>
      </c>
      <c r="E1064" s="426" t="s">
        <v>3079</v>
      </c>
      <c r="F1064" s="427">
        <v>77937.72</v>
      </c>
    </row>
    <row r="1065" spans="1:6" ht="12.75" customHeight="1" x14ac:dyDescent="0.25">
      <c r="A1065" s="425"/>
      <c r="B1065" s="425"/>
      <c r="C1065" s="423" t="s">
        <v>3080</v>
      </c>
      <c r="D1065" s="424" t="s">
        <v>3081</v>
      </c>
      <c r="E1065" s="426" t="s">
        <v>3082</v>
      </c>
      <c r="F1065" s="427">
        <v>83504.7</v>
      </c>
    </row>
    <row r="1066" spans="1:6" ht="12.75" customHeight="1" x14ac:dyDescent="0.25">
      <c r="A1066" s="425"/>
      <c r="B1066" s="425"/>
      <c r="C1066" s="423" t="s">
        <v>3083</v>
      </c>
      <c r="D1066" s="424" t="s">
        <v>3084</v>
      </c>
      <c r="E1066" s="426" t="s">
        <v>3085</v>
      </c>
      <c r="F1066" s="427">
        <v>89071.679999999993</v>
      </c>
    </row>
    <row r="1067" spans="1:6" ht="12.75" customHeight="1" x14ac:dyDescent="0.25">
      <c r="A1067" s="425"/>
      <c r="B1067" s="425"/>
      <c r="C1067" s="423" t="s">
        <v>3086</v>
      </c>
      <c r="D1067" s="424" t="s">
        <v>3087</v>
      </c>
      <c r="E1067" s="426" t="s">
        <v>3088</v>
      </c>
      <c r="F1067" s="427">
        <v>94638.66</v>
      </c>
    </row>
    <row r="1068" spans="1:6" ht="12.75" customHeight="1" x14ac:dyDescent="0.25">
      <c r="A1068" s="425"/>
      <c r="B1068" s="425"/>
      <c r="C1068" s="423" t="s">
        <v>3089</v>
      </c>
      <c r="D1068" s="424" t="s">
        <v>3090</v>
      </c>
      <c r="E1068" s="426" t="s">
        <v>3091</v>
      </c>
      <c r="F1068" s="427">
        <v>100205.64</v>
      </c>
    </row>
    <row r="1069" spans="1:6" ht="12.75" customHeight="1" x14ac:dyDescent="0.25">
      <c r="A1069" s="425"/>
      <c r="B1069" s="425"/>
      <c r="C1069" s="423" t="s">
        <v>3092</v>
      </c>
      <c r="D1069" s="424" t="s">
        <v>3093</v>
      </c>
      <c r="E1069" s="426" t="s">
        <v>3094</v>
      </c>
      <c r="F1069" s="427">
        <v>105772.62</v>
      </c>
    </row>
    <row r="1070" spans="1:6" ht="12.75" customHeight="1" x14ac:dyDescent="0.25">
      <c r="A1070" s="428"/>
      <c r="B1070" s="428"/>
      <c r="C1070" s="423" t="s">
        <v>3095</v>
      </c>
      <c r="D1070" s="424" t="s">
        <v>3096</v>
      </c>
      <c r="E1070" s="426" t="s">
        <v>4083</v>
      </c>
      <c r="F1070" s="427">
        <v>111339.6</v>
      </c>
    </row>
    <row r="1071" spans="1:6" ht="25.5" customHeight="1" x14ac:dyDescent="0.25">
      <c r="A1071" s="422" t="s">
        <v>3097</v>
      </c>
      <c r="B1071" s="422" t="s">
        <v>3098</v>
      </c>
      <c r="C1071" s="423"/>
      <c r="D1071" s="424"/>
      <c r="E1071" s="692" t="s">
        <v>3099</v>
      </c>
      <c r="F1071" s="693"/>
    </row>
    <row r="1072" spans="1:6" ht="12.75" customHeight="1" x14ac:dyDescent="0.25">
      <c r="A1072" s="425"/>
      <c r="B1072" s="425"/>
      <c r="C1072" s="423" t="s">
        <v>3100</v>
      </c>
      <c r="D1072" s="424" t="s">
        <v>3101</v>
      </c>
      <c r="E1072" s="426" t="s">
        <v>1663</v>
      </c>
      <c r="F1072" s="427">
        <v>877.35</v>
      </c>
    </row>
    <row r="1073" spans="1:6" ht="12.75" customHeight="1" x14ac:dyDescent="0.25">
      <c r="A1073" s="425"/>
      <c r="B1073" s="425"/>
      <c r="C1073" s="423" t="s">
        <v>3102</v>
      </c>
      <c r="D1073" s="424" t="s">
        <v>3103</v>
      </c>
      <c r="E1073" s="426" t="s">
        <v>1666</v>
      </c>
      <c r="F1073" s="427">
        <v>1754.7</v>
      </c>
    </row>
    <row r="1074" spans="1:6" ht="12.75" customHeight="1" x14ac:dyDescent="0.25">
      <c r="A1074" s="425"/>
      <c r="B1074" s="425"/>
      <c r="C1074" s="423" t="s">
        <v>3104</v>
      </c>
      <c r="D1074" s="424" t="s">
        <v>3105</v>
      </c>
      <c r="E1074" s="426" t="s">
        <v>2202</v>
      </c>
      <c r="F1074" s="427">
        <v>2632.05</v>
      </c>
    </row>
    <row r="1075" spans="1:6" ht="12.75" customHeight="1" x14ac:dyDescent="0.25">
      <c r="A1075" s="425"/>
      <c r="B1075" s="425"/>
      <c r="C1075" s="423" t="s">
        <v>3106</v>
      </c>
      <c r="D1075" s="424" t="s">
        <v>3107</v>
      </c>
      <c r="E1075" s="426" t="s">
        <v>2205</v>
      </c>
      <c r="F1075" s="427">
        <v>3509.4</v>
      </c>
    </row>
    <row r="1076" spans="1:6" ht="12.75" customHeight="1" x14ac:dyDescent="0.25">
      <c r="A1076" s="425"/>
      <c r="B1076" s="425"/>
      <c r="C1076" s="423" t="s">
        <v>3108</v>
      </c>
      <c r="D1076" s="424" t="s">
        <v>3109</v>
      </c>
      <c r="E1076" s="426" t="s">
        <v>3110</v>
      </c>
      <c r="F1076" s="427">
        <v>4386.75</v>
      </c>
    </row>
    <row r="1077" spans="1:6" ht="12.75" customHeight="1" x14ac:dyDescent="0.25">
      <c r="A1077" s="425"/>
      <c r="B1077" s="425"/>
      <c r="C1077" s="423" t="s">
        <v>3111</v>
      </c>
      <c r="D1077" s="424" t="s">
        <v>3112</v>
      </c>
      <c r="E1077" s="426" t="s">
        <v>3113</v>
      </c>
      <c r="F1077" s="427">
        <v>5849</v>
      </c>
    </row>
    <row r="1078" spans="1:6" ht="12.75" customHeight="1" x14ac:dyDescent="0.25">
      <c r="A1078" s="425"/>
      <c r="B1078" s="425"/>
      <c r="C1078" s="423" t="s">
        <v>3114</v>
      </c>
      <c r="D1078" s="424" t="s">
        <v>3115</v>
      </c>
      <c r="E1078" s="426" t="s">
        <v>3116</v>
      </c>
      <c r="F1078" s="427">
        <v>11698</v>
      </c>
    </row>
    <row r="1079" spans="1:6" ht="12.75" customHeight="1" x14ac:dyDescent="0.25">
      <c r="A1079" s="425"/>
      <c r="B1079" s="425"/>
      <c r="C1079" s="423" t="s">
        <v>3117</v>
      </c>
      <c r="D1079" s="424" t="s">
        <v>3118</v>
      </c>
      <c r="E1079" s="426" t="s">
        <v>3119</v>
      </c>
      <c r="F1079" s="427">
        <v>17547</v>
      </c>
    </row>
    <row r="1080" spans="1:6" ht="12.75" customHeight="1" x14ac:dyDescent="0.25">
      <c r="A1080" s="425"/>
      <c r="B1080" s="425"/>
      <c r="C1080" s="423" t="s">
        <v>3120</v>
      </c>
      <c r="D1080" s="424" t="s">
        <v>3121</v>
      </c>
      <c r="E1080" s="426" t="s">
        <v>3122</v>
      </c>
      <c r="F1080" s="427">
        <v>23396</v>
      </c>
    </row>
    <row r="1081" spans="1:6" ht="12.75" customHeight="1" x14ac:dyDescent="0.25">
      <c r="A1081" s="425"/>
      <c r="B1081" s="425"/>
      <c r="C1081" s="423" t="s">
        <v>3123</v>
      </c>
      <c r="D1081" s="424" t="s">
        <v>3124</v>
      </c>
      <c r="E1081" s="426" t="s">
        <v>3125</v>
      </c>
      <c r="F1081" s="427">
        <v>29245</v>
      </c>
    </row>
    <row r="1082" spans="1:6" ht="12.75" customHeight="1" x14ac:dyDescent="0.25">
      <c r="A1082" s="425"/>
      <c r="B1082" s="425"/>
      <c r="C1082" s="423" t="s">
        <v>3126</v>
      </c>
      <c r="D1082" s="424" t="s">
        <v>3127</v>
      </c>
      <c r="E1082" s="426" t="s">
        <v>3128</v>
      </c>
      <c r="F1082" s="427">
        <v>35094</v>
      </c>
    </row>
    <row r="1083" spans="1:6" ht="12.75" customHeight="1" x14ac:dyDescent="0.25">
      <c r="A1083" s="425"/>
      <c r="B1083" s="425"/>
      <c r="C1083" s="423" t="s">
        <v>3129</v>
      </c>
      <c r="D1083" s="424" t="s">
        <v>3130</v>
      </c>
      <c r="E1083" s="426" t="s">
        <v>3131</v>
      </c>
      <c r="F1083" s="427">
        <v>40943</v>
      </c>
    </row>
    <row r="1084" spans="1:6" ht="12.75" customHeight="1" x14ac:dyDescent="0.25">
      <c r="A1084" s="425"/>
      <c r="B1084" s="425"/>
      <c r="C1084" s="423" t="s">
        <v>3132</v>
      </c>
      <c r="D1084" s="424" t="s">
        <v>3133</v>
      </c>
      <c r="E1084" s="426" t="s">
        <v>3134</v>
      </c>
      <c r="F1084" s="427">
        <v>46792</v>
      </c>
    </row>
    <row r="1085" spans="1:6" ht="12.75" customHeight="1" x14ac:dyDescent="0.25">
      <c r="A1085" s="425"/>
      <c r="B1085" s="425"/>
      <c r="C1085" s="423" t="s">
        <v>3135</v>
      </c>
      <c r="D1085" s="424" t="s">
        <v>3136</v>
      </c>
      <c r="E1085" s="426" t="s">
        <v>3137</v>
      </c>
      <c r="F1085" s="427">
        <v>52641</v>
      </c>
    </row>
    <row r="1086" spans="1:6" ht="12.75" customHeight="1" x14ac:dyDescent="0.25">
      <c r="A1086" s="425"/>
      <c r="B1086" s="425"/>
      <c r="C1086" s="423" t="s">
        <v>3138</v>
      </c>
      <c r="D1086" s="424" t="s">
        <v>3139</v>
      </c>
      <c r="E1086" s="426" t="s">
        <v>3140</v>
      </c>
      <c r="F1086" s="427">
        <v>58490</v>
      </c>
    </row>
    <row r="1087" spans="1:6" ht="12.75" customHeight="1" x14ac:dyDescent="0.25">
      <c r="A1087" s="425"/>
      <c r="B1087" s="425"/>
      <c r="C1087" s="423" t="s">
        <v>3141</v>
      </c>
      <c r="D1087" s="424" t="s">
        <v>3142</v>
      </c>
      <c r="E1087" s="426" t="s">
        <v>3143</v>
      </c>
      <c r="F1087" s="427">
        <v>64339</v>
      </c>
    </row>
    <row r="1088" spans="1:6" ht="12.75" customHeight="1" x14ac:dyDescent="0.25">
      <c r="A1088" s="425"/>
      <c r="B1088" s="425"/>
      <c r="C1088" s="423" t="s">
        <v>3144</v>
      </c>
      <c r="D1088" s="424" t="s">
        <v>3145</v>
      </c>
      <c r="E1088" s="426" t="s">
        <v>3695</v>
      </c>
      <c r="F1088" s="427">
        <v>70188</v>
      </c>
    </row>
    <row r="1089" spans="1:6" ht="25.5" customHeight="1" x14ac:dyDescent="0.25">
      <c r="A1089" s="422" t="s">
        <v>3146</v>
      </c>
      <c r="B1089" s="430" t="s">
        <v>3147</v>
      </c>
      <c r="C1089" s="431"/>
      <c r="D1089" s="424"/>
      <c r="E1089" s="692" t="s">
        <v>3148</v>
      </c>
      <c r="F1089" s="693"/>
    </row>
    <row r="1090" spans="1:6" ht="12.75" customHeight="1" x14ac:dyDescent="0.25">
      <c r="A1090" s="425"/>
      <c r="B1090" s="432"/>
      <c r="C1090" s="431" t="s">
        <v>3149</v>
      </c>
      <c r="D1090" s="424" t="s">
        <v>3150</v>
      </c>
      <c r="E1090" s="426" t="s">
        <v>3151</v>
      </c>
      <c r="F1090" s="427">
        <v>1074.95</v>
      </c>
    </row>
    <row r="1091" spans="1:6" ht="12.75" customHeight="1" x14ac:dyDescent="0.25">
      <c r="A1091" s="425"/>
      <c r="B1091" s="432"/>
      <c r="C1091" s="431" t="s">
        <v>3152</v>
      </c>
      <c r="D1091" s="424" t="s">
        <v>3153</v>
      </c>
      <c r="E1091" s="426" t="s">
        <v>3154</v>
      </c>
      <c r="F1091" s="427">
        <v>1943.8</v>
      </c>
    </row>
    <row r="1092" spans="1:6" ht="12.75" customHeight="1" x14ac:dyDescent="0.25">
      <c r="A1092" s="425"/>
      <c r="B1092" s="432"/>
      <c r="C1092" s="433" t="s">
        <v>3155</v>
      </c>
      <c r="D1092" s="434" t="s">
        <v>3156</v>
      </c>
      <c r="E1092" s="435" t="s">
        <v>3157</v>
      </c>
      <c r="F1092" s="436">
        <v>2758.7</v>
      </c>
    </row>
    <row r="1093" spans="1:6" ht="12.75" customHeight="1" x14ac:dyDescent="0.25">
      <c r="A1093" s="425"/>
      <c r="B1093" s="432"/>
      <c r="C1093" s="431" t="s">
        <v>3158</v>
      </c>
      <c r="D1093" s="424" t="s">
        <v>3159</v>
      </c>
      <c r="E1093" s="426" t="s">
        <v>3160</v>
      </c>
      <c r="F1093" s="427">
        <v>3609.92</v>
      </c>
    </row>
    <row r="1094" spans="1:6" ht="12.75" customHeight="1" x14ac:dyDescent="0.25">
      <c r="A1094" s="425"/>
      <c r="B1094" s="432"/>
      <c r="C1094" s="431" t="s">
        <v>3161</v>
      </c>
      <c r="D1094" s="424" t="s">
        <v>3162</v>
      </c>
      <c r="E1094" s="426" t="s">
        <v>3163</v>
      </c>
      <c r="F1094" s="427">
        <v>4442.9799999999996</v>
      </c>
    </row>
    <row r="1095" spans="1:6" ht="12.75" customHeight="1" x14ac:dyDescent="0.25">
      <c r="A1095" s="425"/>
      <c r="B1095" s="432"/>
      <c r="C1095" s="431" t="s">
        <v>3164</v>
      </c>
      <c r="D1095" s="424" t="s">
        <v>3165</v>
      </c>
      <c r="E1095" s="426" t="s">
        <v>3166</v>
      </c>
      <c r="F1095" s="427">
        <v>5276.03</v>
      </c>
    </row>
    <row r="1096" spans="1:6" ht="12.75" customHeight="1" x14ac:dyDescent="0.25">
      <c r="A1096" s="425"/>
      <c r="B1096" s="432"/>
      <c r="C1096" s="431" t="s">
        <v>3167</v>
      </c>
      <c r="D1096" s="424" t="s">
        <v>3168</v>
      </c>
      <c r="E1096" s="426" t="s">
        <v>3169</v>
      </c>
      <c r="F1096" s="427">
        <v>6055.3</v>
      </c>
    </row>
    <row r="1097" spans="1:6" ht="12.75" customHeight="1" x14ac:dyDescent="0.25">
      <c r="A1097" s="425"/>
      <c r="B1097" s="432"/>
      <c r="C1097" s="431" t="s">
        <v>3170</v>
      </c>
      <c r="D1097" s="424" t="s">
        <v>3171</v>
      </c>
      <c r="E1097" s="426" t="s">
        <v>3172</v>
      </c>
      <c r="F1097" s="427">
        <v>6942.15</v>
      </c>
    </row>
    <row r="1098" spans="1:6" ht="12.75" customHeight="1" x14ac:dyDescent="0.25">
      <c r="A1098" s="425"/>
      <c r="B1098" s="432"/>
      <c r="C1098" s="431" t="s">
        <v>3173</v>
      </c>
      <c r="D1098" s="424" t="s">
        <v>3174</v>
      </c>
      <c r="E1098" s="426" t="s">
        <v>3175</v>
      </c>
      <c r="F1098" s="427">
        <v>7775.21</v>
      </c>
    </row>
    <row r="1099" spans="1:6" ht="12.75" customHeight="1" x14ac:dyDescent="0.25">
      <c r="A1099" s="425"/>
      <c r="B1099" s="432"/>
      <c r="C1099" s="431" t="s">
        <v>3176</v>
      </c>
      <c r="D1099" s="424" t="s">
        <v>3177</v>
      </c>
      <c r="E1099" s="426" t="s">
        <v>3178</v>
      </c>
      <c r="F1099" s="427">
        <v>8608.27</v>
      </c>
    </row>
    <row r="1100" spans="1:6" ht="12.75" customHeight="1" x14ac:dyDescent="0.25">
      <c r="A1100" s="425"/>
      <c r="B1100" s="432"/>
      <c r="C1100" s="431" t="s">
        <v>3179</v>
      </c>
      <c r="D1100" s="424" t="s">
        <v>3180</v>
      </c>
      <c r="E1100" s="426" t="s">
        <v>3181</v>
      </c>
      <c r="F1100" s="427">
        <v>9441.32</v>
      </c>
    </row>
    <row r="1101" spans="1:6" ht="12.75" customHeight="1" x14ac:dyDescent="0.25">
      <c r="A1101" s="425"/>
      <c r="B1101" s="432"/>
      <c r="C1101" s="433" t="s">
        <v>3182</v>
      </c>
      <c r="D1101" s="434" t="s">
        <v>3183</v>
      </c>
      <c r="E1101" s="435" t="s">
        <v>3184</v>
      </c>
      <c r="F1101" s="436">
        <v>10274.379999999999</v>
      </c>
    </row>
    <row r="1102" spans="1:6" ht="12.75" customHeight="1" x14ac:dyDescent="0.25">
      <c r="A1102" s="425"/>
      <c r="B1102" s="432"/>
      <c r="C1102" s="431" t="s">
        <v>3185</v>
      </c>
      <c r="D1102" s="424" t="s">
        <v>3186</v>
      </c>
      <c r="E1102" s="426" t="s">
        <v>3187</v>
      </c>
      <c r="F1102" s="427">
        <v>11107.44</v>
      </c>
    </row>
    <row r="1103" spans="1:6" ht="12.75" customHeight="1" x14ac:dyDescent="0.25">
      <c r="A1103" s="425"/>
      <c r="B1103" s="432"/>
      <c r="C1103" s="431" t="s">
        <v>3188</v>
      </c>
      <c r="D1103" s="424" t="s">
        <v>3189</v>
      </c>
      <c r="E1103" s="426" t="s">
        <v>3190</v>
      </c>
      <c r="F1103" s="427">
        <v>11940.5</v>
      </c>
    </row>
    <row r="1104" spans="1:6" ht="12.75" customHeight="1" x14ac:dyDescent="0.25">
      <c r="A1104" s="425"/>
      <c r="B1104" s="432"/>
      <c r="C1104" s="431" t="s">
        <v>3191</v>
      </c>
      <c r="D1104" s="424" t="s">
        <v>3192</v>
      </c>
      <c r="E1104" s="426" t="s">
        <v>3193</v>
      </c>
      <c r="F1104" s="427">
        <v>12773.56</v>
      </c>
    </row>
    <row r="1105" spans="1:6" ht="12.75" customHeight="1" x14ac:dyDescent="0.25">
      <c r="A1105" s="425"/>
      <c r="B1105" s="432"/>
      <c r="C1105" s="431" t="s">
        <v>3194</v>
      </c>
      <c r="D1105" s="424" t="s">
        <v>3195</v>
      </c>
      <c r="E1105" s="426" t="s">
        <v>3196</v>
      </c>
      <c r="F1105" s="427">
        <v>13606.61</v>
      </c>
    </row>
    <row r="1106" spans="1:6" ht="12.75" customHeight="1" x14ac:dyDescent="0.25">
      <c r="A1106" s="428"/>
      <c r="B1106" s="437"/>
      <c r="C1106" s="431" t="s">
        <v>3197</v>
      </c>
      <c r="D1106" s="424" t="s">
        <v>3198</v>
      </c>
      <c r="E1106" s="426" t="s">
        <v>3696</v>
      </c>
      <c r="F1106" s="427">
        <v>14439.67</v>
      </c>
    </row>
    <row r="1107" spans="1:6" ht="25.5" customHeight="1" x14ac:dyDescent="0.25">
      <c r="A1107" s="422" t="s">
        <v>3199</v>
      </c>
      <c r="B1107" s="422" t="s">
        <v>3200</v>
      </c>
      <c r="C1107" s="423"/>
      <c r="D1107" s="424"/>
      <c r="E1107" s="692" t="s">
        <v>3201</v>
      </c>
      <c r="F1107" s="693"/>
    </row>
    <row r="1108" spans="1:6" ht="14.5" x14ac:dyDescent="0.25">
      <c r="A1108" s="425"/>
      <c r="B1108" s="425"/>
      <c r="C1108" s="423" t="s">
        <v>3202</v>
      </c>
      <c r="D1108" s="424" t="s">
        <v>3203</v>
      </c>
      <c r="E1108" s="426" t="s">
        <v>4084</v>
      </c>
      <c r="F1108" s="427">
        <v>318.29000000000002</v>
      </c>
    </row>
    <row r="1109" spans="1:6" ht="14.5" x14ac:dyDescent="0.25">
      <c r="A1109" s="425"/>
      <c r="B1109" s="425"/>
      <c r="C1109" s="423" t="s">
        <v>3204</v>
      </c>
      <c r="D1109" s="424" t="s">
        <v>3205</v>
      </c>
      <c r="E1109" s="426" t="s">
        <v>4085</v>
      </c>
      <c r="F1109" s="427">
        <v>636.58000000000004</v>
      </c>
    </row>
    <row r="1110" spans="1:6" ht="12.75" customHeight="1" x14ac:dyDescent="0.25">
      <c r="A1110" s="425"/>
      <c r="B1110" s="425"/>
      <c r="C1110" s="423" t="s">
        <v>3206</v>
      </c>
      <c r="D1110" s="424" t="s">
        <v>3207</v>
      </c>
      <c r="E1110" s="426" t="s">
        <v>3208</v>
      </c>
      <c r="F1110" s="427">
        <v>954.86</v>
      </c>
    </row>
    <row r="1111" spans="1:6" ht="12.75" customHeight="1" x14ac:dyDescent="0.25">
      <c r="A1111" s="425"/>
      <c r="B1111" s="425"/>
      <c r="C1111" s="423" t="s">
        <v>3209</v>
      </c>
      <c r="D1111" s="424" t="s">
        <v>3210</v>
      </c>
      <c r="E1111" s="426" t="s">
        <v>3211</v>
      </c>
      <c r="F1111" s="427">
        <v>1379.25</v>
      </c>
    </row>
    <row r="1112" spans="1:6" ht="12.75" customHeight="1" x14ac:dyDescent="0.25">
      <c r="A1112" s="425"/>
      <c r="B1112" s="425"/>
      <c r="C1112" s="423" t="s">
        <v>3212</v>
      </c>
      <c r="D1112" s="424" t="s">
        <v>3213</v>
      </c>
      <c r="E1112" s="426" t="s">
        <v>3214</v>
      </c>
      <c r="F1112" s="427">
        <v>1803.63</v>
      </c>
    </row>
    <row r="1113" spans="1:6" ht="12.75" customHeight="1" x14ac:dyDescent="0.25">
      <c r="A1113" s="425"/>
      <c r="B1113" s="425"/>
      <c r="C1113" s="423" t="s">
        <v>3215</v>
      </c>
      <c r="D1113" s="424" t="s">
        <v>3216</v>
      </c>
      <c r="E1113" s="426" t="s">
        <v>3217</v>
      </c>
      <c r="F1113" s="427">
        <v>2228.02</v>
      </c>
    </row>
    <row r="1114" spans="1:6" ht="12.75" customHeight="1" x14ac:dyDescent="0.25">
      <c r="A1114" s="425"/>
      <c r="B1114" s="425"/>
      <c r="C1114" s="423" t="s">
        <v>3218</v>
      </c>
      <c r="D1114" s="424" t="s">
        <v>3219</v>
      </c>
      <c r="E1114" s="426" t="s">
        <v>3220</v>
      </c>
      <c r="F1114" s="427">
        <v>2652.4</v>
      </c>
    </row>
    <row r="1115" spans="1:6" ht="12.75" customHeight="1" x14ac:dyDescent="0.25">
      <c r="A1115" s="425"/>
      <c r="B1115" s="425"/>
      <c r="C1115" s="423" t="s">
        <v>3221</v>
      </c>
      <c r="D1115" s="424" t="s">
        <v>3222</v>
      </c>
      <c r="E1115" s="426" t="s">
        <v>3223</v>
      </c>
      <c r="F1115" s="427">
        <v>3076.78</v>
      </c>
    </row>
    <row r="1116" spans="1:6" ht="12.75" customHeight="1" x14ac:dyDescent="0.25">
      <c r="A1116" s="425"/>
      <c r="B1116" s="425"/>
      <c r="C1116" s="423" t="s">
        <v>3224</v>
      </c>
      <c r="D1116" s="424" t="s">
        <v>3225</v>
      </c>
      <c r="E1116" s="426" t="s">
        <v>3226</v>
      </c>
      <c r="F1116" s="427">
        <v>3501.17</v>
      </c>
    </row>
    <row r="1117" spans="1:6" ht="12.75" customHeight="1" x14ac:dyDescent="0.25">
      <c r="A1117" s="428"/>
      <c r="B1117" s="428"/>
      <c r="C1117" s="423" t="s">
        <v>3227</v>
      </c>
      <c r="D1117" s="424" t="s">
        <v>3228</v>
      </c>
      <c r="E1117" s="426" t="s">
        <v>3229</v>
      </c>
      <c r="F1117" s="427">
        <v>3925.55</v>
      </c>
    </row>
    <row r="1118" spans="1:6" ht="12.75" customHeight="1" x14ac:dyDescent="0.25">
      <c r="A1118" s="425"/>
      <c r="B1118" s="425"/>
      <c r="C1118" s="439" t="s">
        <v>3230</v>
      </c>
      <c r="D1118" s="434" t="s">
        <v>3231</v>
      </c>
      <c r="E1118" s="435" t="s">
        <v>3232</v>
      </c>
      <c r="F1118" s="436">
        <v>4349.9399999999996</v>
      </c>
    </row>
    <row r="1119" spans="1:6" ht="12.75" customHeight="1" x14ac:dyDescent="0.25">
      <c r="A1119" s="425"/>
      <c r="B1119" s="425"/>
      <c r="C1119" s="423" t="s">
        <v>3233</v>
      </c>
      <c r="D1119" s="424" t="s">
        <v>3234</v>
      </c>
      <c r="E1119" s="426" t="s">
        <v>3235</v>
      </c>
      <c r="F1119" s="427">
        <v>4774.32</v>
      </c>
    </row>
    <row r="1120" spans="1:6" ht="12.75" customHeight="1" x14ac:dyDescent="0.25">
      <c r="A1120" s="425"/>
      <c r="B1120" s="425"/>
      <c r="C1120" s="423" t="s">
        <v>3236</v>
      </c>
      <c r="D1120" s="424" t="s">
        <v>3237</v>
      </c>
      <c r="E1120" s="426" t="s">
        <v>3238</v>
      </c>
      <c r="F1120" s="427">
        <v>5198.7</v>
      </c>
    </row>
    <row r="1121" spans="1:6" ht="12.75" customHeight="1" x14ac:dyDescent="0.25">
      <c r="A1121" s="428"/>
      <c r="B1121" s="428"/>
      <c r="C1121" s="423" t="s">
        <v>3239</v>
      </c>
      <c r="D1121" s="424" t="s">
        <v>3240</v>
      </c>
      <c r="E1121" s="426" t="s">
        <v>3701</v>
      </c>
      <c r="F1121" s="427">
        <v>5623.09</v>
      </c>
    </row>
    <row r="1122" spans="1:6" ht="25.5" customHeight="1" x14ac:dyDescent="0.25">
      <c r="A1122" s="422" t="s">
        <v>3702</v>
      </c>
      <c r="B1122" s="422" t="s">
        <v>3703</v>
      </c>
      <c r="C1122" s="423"/>
      <c r="D1122" s="424"/>
      <c r="E1122" s="692" t="s">
        <v>3704</v>
      </c>
      <c r="F1122" s="693"/>
    </row>
    <row r="1123" spans="1:6" ht="14.5" x14ac:dyDescent="0.25">
      <c r="A1123" s="425"/>
      <c r="B1123" s="425"/>
      <c r="C1123" s="423" t="s">
        <v>4086</v>
      </c>
      <c r="D1123" s="424" t="s">
        <v>3706</v>
      </c>
      <c r="E1123" s="426" t="s">
        <v>1273</v>
      </c>
      <c r="F1123" s="427">
        <v>203.49</v>
      </c>
    </row>
    <row r="1124" spans="1:6" ht="14.5" x14ac:dyDescent="0.25">
      <c r="A1124" s="425"/>
      <c r="B1124" s="425"/>
      <c r="C1124" s="423" t="s">
        <v>4087</v>
      </c>
      <c r="D1124" s="424" t="s">
        <v>3708</v>
      </c>
      <c r="E1124" s="426" t="s">
        <v>1276</v>
      </c>
      <c r="F1124" s="427">
        <v>488.39</v>
      </c>
    </row>
    <row r="1125" spans="1:6" ht="12.75" customHeight="1" x14ac:dyDescent="0.25">
      <c r="A1125" s="425"/>
      <c r="B1125" s="425"/>
      <c r="C1125" s="423" t="s">
        <v>3709</v>
      </c>
      <c r="D1125" s="424" t="s">
        <v>3710</v>
      </c>
      <c r="E1125" s="426" t="s">
        <v>1279</v>
      </c>
      <c r="F1125" s="427">
        <v>541.46</v>
      </c>
    </row>
    <row r="1126" spans="1:6" ht="12.75" customHeight="1" x14ac:dyDescent="0.25">
      <c r="A1126" s="425"/>
      <c r="B1126" s="425"/>
      <c r="C1126" s="423" t="s">
        <v>3711</v>
      </c>
      <c r="D1126" s="424" t="s">
        <v>3712</v>
      </c>
      <c r="E1126" s="426" t="s">
        <v>1282</v>
      </c>
      <c r="F1126" s="427">
        <v>1274.04</v>
      </c>
    </row>
    <row r="1127" spans="1:6" ht="12.75" customHeight="1" x14ac:dyDescent="0.25">
      <c r="A1127" s="425"/>
      <c r="B1127" s="425"/>
      <c r="C1127" s="423" t="s">
        <v>3713</v>
      </c>
      <c r="D1127" s="424" t="s">
        <v>3714</v>
      </c>
      <c r="E1127" s="426" t="s">
        <v>1285</v>
      </c>
      <c r="F1127" s="427">
        <v>2006.62</v>
      </c>
    </row>
    <row r="1128" spans="1:6" ht="12.75" customHeight="1" x14ac:dyDescent="0.25">
      <c r="A1128" s="425"/>
      <c r="B1128" s="425"/>
      <c r="C1128" s="423" t="s">
        <v>3715</v>
      </c>
      <c r="D1128" s="424" t="s">
        <v>3716</v>
      </c>
      <c r="E1128" s="426" t="s">
        <v>1288</v>
      </c>
      <c r="F1128" s="427">
        <v>2739.2</v>
      </c>
    </row>
    <row r="1129" spans="1:6" ht="12.75" customHeight="1" x14ac:dyDescent="0.25">
      <c r="A1129" s="428"/>
      <c r="B1129" s="428"/>
      <c r="C1129" s="423" t="s">
        <v>3717</v>
      </c>
      <c r="D1129" s="424" t="s">
        <v>3718</v>
      </c>
      <c r="E1129" s="426" t="s">
        <v>3401</v>
      </c>
      <c r="F1129" s="427">
        <v>3471.78</v>
      </c>
    </row>
    <row r="1130" spans="1:6" ht="12.75" customHeight="1" x14ac:dyDescent="0.25">
      <c r="A1130" s="442"/>
      <c r="B1130" s="355"/>
      <c r="C1130" s="355"/>
      <c r="D1130" s="355"/>
      <c r="E1130" s="360"/>
      <c r="F1130" s="443"/>
    </row>
    <row r="1131" spans="1:6" ht="12.75" customHeight="1" x14ac:dyDescent="0.3">
      <c r="A1131" s="357" t="s">
        <v>3241</v>
      </c>
      <c r="B1131" s="444"/>
      <c r="C1131" s="445"/>
      <c r="D1131" s="444"/>
      <c r="E1131" s="444"/>
      <c r="F1131" s="446"/>
    </row>
    <row r="1132" spans="1:6" ht="12.75" customHeight="1" x14ac:dyDescent="0.25">
      <c r="A1132" s="355"/>
      <c r="B1132" s="447"/>
      <c r="C1132" s="356"/>
      <c r="D1132" s="356"/>
      <c r="E1132" s="448"/>
      <c r="F1132" s="449"/>
    </row>
    <row r="1133" spans="1:6" ht="14.5" x14ac:dyDescent="0.25">
      <c r="A1133" s="358" t="s">
        <v>3242</v>
      </c>
      <c r="B1133" s="359" t="s">
        <v>3243</v>
      </c>
      <c r="C1133" s="360"/>
      <c r="D1133" s="360"/>
      <c r="E1133" s="360"/>
      <c r="F1133" s="360"/>
    </row>
    <row r="1134" spans="1:6" ht="14.5" x14ac:dyDescent="0.25">
      <c r="A1134" s="358" t="s">
        <v>3244</v>
      </c>
      <c r="B1134" s="359" t="s">
        <v>3245</v>
      </c>
      <c r="C1134" s="360"/>
      <c r="D1134" s="360"/>
      <c r="E1134" s="360"/>
      <c r="F1134" s="360"/>
    </row>
    <row r="1135" spans="1:6" ht="14.5" x14ac:dyDescent="0.25">
      <c r="A1135" s="358" t="s">
        <v>3246</v>
      </c>
      <c r="B1135" s="359" t="s">
        <v>3247</v>
      </c>
      <c r="C1135" s="360"/>
      <c r="D1135" s="360"/>
      <c r="E1135" s="360"/>
      <c r="F1135" s="360"/>
    </row>
    <row r="1136" spans="1:6" ht="14.5" x14ac:dyDescent="0.25">
      <c r="A1136" s="358" t="s">
        <v>3248</v>
      </c>
      <c r="B1136" s="695" t="s">
        <v>3249</v>
      </c>
      <c r="C1136" s="696"/>
      <c r="D1136" s="696"/>
      <c r="E1136" s="696"/>
      <c r="F1136" s="696"/>
    </row>
    <row r="1137" spans="1:6" ht="26.25" customHeight="1" x14ac:dyDescent="0.25">
      <c r="A1137" s="358" t="s">
        <v>4088</v>
      </c>
      <c r="B1137" s="697" t="s">
        <v>4089</v>
      </c>
      <c r="C1137" s="698"/>
      <c r="D1137" s="698"/>
      <c r="E1137" s="698"/>
      <c r="F1137" s="698"/>
    </row>
  </sheetData>
  <mergeCells count="64">
    <mergeCell ref="B1136:F1136"/>
    <mergeCell ref="B1137:F1137"/>
    <mergeCell ref="E1036:F1036"/>
    <mergeCell ref="E1050:F1050"/>
    <mergeCell ref="E1071:F1071"/>
    <mergeCell ref="E1089:F1089"/>
    <mergeCell ref="E1107:F1107"/>
    <mergeCell ref="E1122:F1122"/>
    <mergeCell ref="E1012:F1012"/>
    <mergeCell ref="E635:F635"/>
    <mergeCell ref="E651:F651"/>
    <mergeCell ref="E680:F680"/>
    <mergeCell ref="E686:F686"/>
    <mergeCell ref="E706:F706"/>
    <mergeCell ref="E736:F736"/>
    <mergeCell ref="E759:F759"/>
    <mergeCell ref="E784:F784"/>
    <mergeCell ref="E876:F876"/>
    <mergeCell ref="E970:F970"/>
    <mergeCell ref="E990:F990"/>
    <mergeCell ref="E615:F615"/>
    <mergeCell ref="E396:F396"/>
    <mergeCell ref="E425:F425"/>
    <mergeCell ref="E438:F438"/>
    <mergeCell ref="E442:F442"/>
    <mergeCell ref="E446:F446"/>
    <mergeCell ref="E463:F463"/>
    <mergeCell ref="E488:F488"/>
    <mergeCell ref="E519:F519"/>
    <mergeCell ref="E549:F549"/>
    <mergeCell ref="E572:F572"/>
    <mergeCell ref="E600:F600"/>
    <mergeCell ref="E391:F391"/>
    <mergeCell ref="E222:F222"/>
    <mergeCell ref="E238:F238"/>
    <mergeCell ref="E252:F252"/>
    <mergeCell ref="E267:F267"/>
    <mergeCell ref="E285:F285"/>
    <mergeCell ref="E298:F298"/>
    <mergeCell ref="E306:F306"/>
    <mergeCell ref="E325:F325"/>
    <mergeCell ref="E346:F346"/>
    <mergeCell ref="E352:F352"/>
    <mergeCell ref="E373:F373"/>
    <mergeCell ref="E214:F214"/>
    <mergeCell ref="E9:F9"/>
    <mergeCell ref="E16:F16"/>
    <mergeCell ref="E23:F23"/>
    <mergeCell ref="E46:F46"/>
    <mergeCell ref="E66:F66"/>
    <mergeCell ref="E86:F86"/>
    <mergeCell ref="E104:F104"/>
    <mergeCell ref="E127:F127"/>
    <mergeCell ref="E148:F148"/>
    <mergeCell ref="E169:F169"/>
    <mergeCell ref="E190:F190"/>
    <mergeCell ref="A3:F3"/>
    <mergeCell ref="A4:F4"/>
    <mergeCell ref="A5:F5"/>
    <mergeCell ref="A6:A7"/>
    <mergeCell ref="B6:B7"/>
    <mergeCell ref="C6:C7"/>
    <mergeCell ref="D6:E6"/>
    <mergeCell ref="F6:F7"/>
  </mergeCells>
  <conditionalFormatting sqref="A1133:A1137">
    <cfRule type="containsText" dxfId="41" priority="10" operator="containsText" text="ZE">
      <formula>NOT(ISERROR(SEARCH("ZE",A1133)))</formula>
    </cfRule>
  </conditionalFormatting>
  <conditionalFormatting sqref="C1133:C1135 C1137">
    <cfRule type="containsText" dxfId="40" priority="9" operator="containsText" text="ze">
      <formula>NOT(ISERROR(SEARCH("ze",C1133)))</formula>
    </cfRule>
  </conditionalFormatting>
  <conditionalFormatting sqref="A3">
    <cfRule type="containsText" dxfId="39" priority="8" operator="containsText" text="ZE">
      <formula>NOT(ISERROR(SEARCH("ZE",A3)))</formula>
    </cfRule>
  </conditionalFormatting>
  <conditionalFormatting sqref="C3">
    <cfRule type="containsText" dxfId="38" priority="7" operator="containsText" text="ze">
      <formula>NOT(ISERROR(SEARCH("ze",C3)))</formula>
    </cfRule>
  </conditionalFormatting>
  <conditionalFormatting sqref="C4">
    <cfRule type="containsText" dxfId="37" priority="6" operator="containsText" text="ze">
      <formula>NOT(ISERROR(SEARCH("ze",C4)))</formula>
    </cfRule>
  </conditionalFormatting>
  <conditionalFormatting sqref="A6:A7">
    <cfRule type="containsText" dxfId="36" priority="5" operator="containsText" text="ZE">
      <formula>NOT(ISERROR(SEARCH("ZE",A6)))</formula>
    </cfRule>
  </conditionalFormatting>
  <conditionalFormatting sqref="C6:C7">
    <cfRule type="containsText" dxfId="35" priority="4" operator="containsText" text="ze">
      <formula>NOT(ISERROR(SEARCH("ze",C6)))</formula>
    </cfRule>
  </conditionalFormatting>
  <conditionalFormatting sqref="A8">
    <cfRule type="containsText" dxfId="34" priority="3" operator="containsText" text="ZE">
      <formula>NOT(ISERROR(SEARCH("ZE",A8)))</formula>
    </cfRule>
  </conditionalFormatting>
  <conditionalFormatting sqref="C8">
    <cfRule type="containsText" dxfId="33" priority="2" operator="containsText" text="ze">
      <formula>NOT(ISERROR(SEARCH("ze",C8)))</formula>
    </cfRule>
  </conditionalFormatting>
  <conditionalFormatting sqref="C1136">
    <cfRule type="containsText" dxfId="32" priority="1" operator="containsText" text="ze">
      <formula>NOT(ISERROR(SEARCH("ze",C1136)))</formula>
    </cfRule>
  </conditionalFormatting>
  <pageMargins left="0.7" right="0.7" top="0.78740157499999996" bottom="0.78740157499999996" header="0.3" footer="0.3"/>
  <pageSetup paperSize="9" fitToHeight="0" orientation="portrait" verticalDpi="0" r:id="rId1"/>
  <headerFooter>
    <oddFooter>&amp;L&amp;A&amp;R&amp;P von &amp;N&amp;CAEB-Psych 2018 - Deutsche Krankenhausgesellschaft e. V.</oddFooter>
  </headerFooter>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tabColor rgb="FF7030A0"/>
  </sheetPr>
  <dimension ref="A1:D497"/>
  <sheetViews>
    <sheetView topLeftCell="A65" workbookViewId="0">
      <selection activeCell="A67" sqref="A67"/>
    </sheetView>
  </sheetViews>
  <sheetFormatPr baseColWidth="10" defaultColWidth="10.33203125" defaultRowHeight="14" x14ac:dyDescent="0.3"/>
  <cols>
    <col min="1" max="1" width="12.33203125" style="480" customWidth="1"/>
    <col min="2" max="2" width="54.58203125" style="480" customWidth="1"/>
    <col min="3" max="3" width="15.6640625" style="480" customWidth="1"/>
    <col min="4" max="4" width="19.5" style="480" customWidth="1"/>
    <col min="5" max="16384" width="10.33203125" style="162"/>
  </cols>
  <sheetData>
    <row r="1" spans="1:4" s="465" customFormat="1" x14ac:dyDescent="0.3">
      <c r="A1" s="293" t="s">
        <v>331</v>
      </c>
      <c r="B1" s="293"/>
      <c r="C1" s="293"/>
      <c r="D1" s="294" t="s">
        <v>4044</v>
      </c>
    </row>
    <row r="2" spans="1:4" s="465" customFormat="1" x14ac:dyDescent="0.3">
      <c r="A2" s="293"/>
      <c r="B2" s="293"/>
      <c r="C2" s="293"/>
      <c r="D2" s="293"/>
    </row>
    <row r="3" spans="1:4" s="466" customFormat="1" ht="21" customHeight="1" x14ac:dyDescent="0.3">
      <c r="A3" s="676" t="s">
        <v>332</v>
      </c>
      <c r="B3" s="701"/>
      <c r="C3" s="701"/>
      <c r="D3" s="701"/>
    </row>
    <row r="4" spans="1:4" s="466" customFormat="1" ht="21" customHeight="1" x14ac:dyDescent="0.3">
      <c r="A4" s="678" t="s">
        <v>333</v>
      </c>
      <c r="B4" s="701"/>
      <c r="C4" s="701"/>
      <c r="D4" s="701"/>
    </row>
    <row r="5" spans="1:4" s="466" customFormat="1" x14ac:dyDescent="0.3">
      <c r="A5" s="300"/>
      <c r="B5" s="300"/>
      <c r="C5" s="300"/>
      <c r="D5" s="300"/>
    </row>
    <row r="6" spans="1:4" s="467" customFormat="1" ht="41.25" customHeight="1" x14ac:dyDescent="0.3">
      <c r="A6" s="301" t="s">
        <v>63</v>
      </c>
      <c r="B6" s="301" t="s">
        <v>334</v>
      </c>
      <c r="C6" s="301" t="s">
        <v>3299</v>
      </c>
      <c r="D6" s="301" t="s">
        <v>3300</v>
      </c>
    </row>
    <row r="7" spans="1:4" s="468" customFormat="1" ht="13" x14ac:dyDescent="0.3">
      <c r="A7" s="304">
        <v>1</v>
      </c>
      <c r="B7" s="305">
        <v>2</v>
      </c>
      <c r="C7" s="304">
        <v>3</v>
      </c>
      <c r="D7" s="304">
        <v>4</v>
      </c>
    </row>
    <row r="8" spans="1:4" ht="21" customHeight="1" x14ac:dyDescent="0.3">
      <c r="A8" s="308" t="s">
        <v>336</v>
      </c>
      <c r="B8" s="309"/>
      <c r="C8" s="310"/>
      <c r="D8" s="311"/>
    </row>
    <row r="9" spans="1:4" ht="42" x14ac:dyDescent="0.3">
      <c r="A9" s="469" t="s">
        <v>337</v>
      </c>
      <c r="B9" s="470" t="s">
        <v>4045</v>
      </c>
      <c r="C9" s="469">
        <v>1</v>
      </c>
      <c r="D9" s="371">
        <v>2.0266999999999999</v>
      </c>
    </row>
    <row r="10" spans="1:4" ht="42" x14ac:dyDescent="0.3">
      <c r="A10" s="469" t="s">
        <v>338</v>
      </c>
      <c r="B10" s="470" t="s">
        <v>3302</v>
      </c>
      <c r="C10" s="469">
        <v>1</v>
      </c>
      <c r="D10" s="371">
        <v>1.4400999999999999</v>
      </c>
    </row>
    <row r="11" spans="1:4" x14ac:dyDescent="0.3">
      <c r="A11" s="471" t="s">
        <v>339</v>
      </c>
      <c r="B11" s="673" t="s">
        <v>4046</v>
      </c>
      <c r="C11" s="469">
        <v>1</v>
      </c>
      <c r="D11" s="371">
        <v>1.5906</v>
      </c>
    </row>
    <row r="12" spans="1:4" x14ac:dyDescent="0.3">
      <c r="A12" s="315" t="s">
        <v>339</v>
      </c>
      <c r="B12" s="699"/>
      <c r="C12" s="469">
        <v>2</v>
      </c>
      <c r="D12" s="371">
        <v>1.5906</v>
      </c>
    </row>
    <row r="13" spans="1:4" x14ac:dyDescent="0.3">
      <c r="A13" s="315" t="s">
        <v>339</v>
      </c>
      <c r="B13" s="699"/>
      <c r="C13" s="469">
        <v>3</v>
      </c>
      <c r="D13" s="371">
        <v>1.5906</v>
      </c>
    </row>
    <row r="14" spans="1:4" x14ac:dyDescent="0.3">
      <c r="A14" s="315" t="s">
        <v>339</v>
      </c>
      <c r="B14" s="699"/>
      <c r="C14" s="469">
        <v>4</v>
      </c>
      <c r="D14" s="371">
        <v>1.5906</v>
      </c>
    </row>
    <row r="15" spans="1:4" x14ac:dyDescent="0.3">
      <c r="A15" s="315" t="s">
        <v>339</v>
      </c>
      <c r="B15" s="699"/>
      <c r="C15" s="469">
        <v>5</v>
      </c>
      <c r="D15" s="371">
        <v>1.5906</v>
      </c>
    </row>
    <row r="16" spans="1:4" x14ac:dyDescent="0.3">
      <c r="A16" s="315" t="s">
        <v>339</v>
      </c>
      <c r="B16" s="699"/>
      <c r="C16" s="469">
        <v>6</v>
      </c>
      <c r="D16" s="371">
        <v>1.5906</v>
      </c>
    </row>
    <row r="17" spans="1:4" x14ac:dyDescent="0.3">
      <c r="A17" s="315" t="s">
        <v>339</v>
      </c>
      <c r="B17" s="699"/>
      <c r="C17" s="469">
        <v>7</v>
      </c>
      <c r="D17" s="371">
        <v>1.5906</v>
      </c>
    </row>
    <row r="18" spans="1:4" x14ac:dyDescent="0.3">
      <c r="A18" s="315" t="s">
        <v>339</v>
      </c>
      <c r="B18" s="699"/>
      <c r="C18" s="469">
        <v>8</v>
      </c>
      <c r="D18" s="371">
        <v>1.5906</v>
      </c>
    </row>
    <row r="19" spans="1:4" x14ac:dyDescent="0.3">
      <c r="A19" s="315" t="s">
        <v>339</v>
      </c>
      <c r="B19" s="699"/>
      <c r="C19" s="469">
        <v>9</v>
      </c>
      <c r="D19" s="371">
        <v>1.5906</v>
      </c>
    </row>
    <row r="20" spans="1:4" x14ac:dyDescent="0.3">
      <c r="A20" s="315" t="s">
        <v>339</v>
      </c>
      <c r="B20" s="699"/>
      <c r="C20" s="469">
        <v>10</v>
      </c>
      <c r="D20" s="371">
        <v>1.5717000000000001</v>
      </c>
    </row>
    <row r="21" spans="1:4" x14ac:dyDescent="0.3">
      <c r="A21" s="315" t="s">
        <v>339</v>
      </c>
      <c r="B21" s="699"/>
      <c r="C21" s="469">
        <v>11</v>
      </c>
      <c r="D21" s="371">
        <v>1.5443</v>
      </c>
    </row>
    <row r="22" spans="1:4" x14ac:dyDescent="0.3">
      <c r="A22" s="315" t="s">
        <v>339</v>
      </c>
      <c r="B22" s="699"/>
      <c r="C22" s="469">
        <v>12</v>
      </c>
      <c r="D22" s="371">
        <v>1.5168999999999999</v>
      </c>
    </row>
    <row r="23" spans="1:4" x14ac:dyDescent="0.3">
      <c r="A23" s="315" t="s">
        <v>339</v>
      </c>
      <c r="B23" s="699"/>
      <c r="C23" s="469">
        <v>13</v>
      </c>
      <c r="D23" s="371">
        <v>1.4894000000000001</v>
      </c>
    </row>
    <row r="24" spans="1:4" x14ac:dyDescent="0.3">
      <c r="A24" s="315" t="s">
        <v>339</v>
      </c>
      <c r="B24" s="699"/>
      <c r="C24" s="469">
        <v>14</v>
      </c>
      <c r="D24" s="371">
        <v>1.462</v>
      </c>
    </row>
    <row r="25" spans="1:4" x14ac:dyDescent="0.3">
      <c r="A25" s="315" t="s">
        <v>339</v>
      </c>
      <c r="B25" s="699"/>
      <c r="C25" s="469">
        <v>15</v>
      </c>
      <c r="D25" s="371">
        <v>1.4346000000000001</v>
      </c>
    </row>
    <row r="26" spans="1:4" x14ac:dyDescent="0.3">
      <c r="A26" s="315" t="s">
        <v>339</v>
      </c>
      <c r="B26" s="699"/>
      <c r="C26" s="469">
        <v>16</v>
      </c>
      <c r="D26" s="371">
        <v>1.4072</v>
      </c>
    </row>
    <row r="27" spans="1:4" x14ac:dyDescent="0.3">
      <c r="A27" s="315" t="s">
        <v>339</v>
      </c>
      <c r="B27" s="699"/>
      <c r="C27" s="469">
        <v>17</v>
      </c>
      <c r="D27" s="371">
        <v>1.3797999999999999</v>
      </c>
    </row>
    <row r="28" spans="1:4" x14ac:dyDescent="0.3">
      <c r="A28" s="315" t="s">
        <v>339</v>
      </c>
      <c r="B28" s="699"/>
      <c r="C28" s="469">
        <v>18</v>
      </c>
      <c r="D28" s="371">
        <v>1.3524</v>
      </c>
    </row>
    <row r="29" spans="1:4" x14ac:dyDescent="0.3">
      <c r="A29" s="315" t="s">
        <v>339</v>
      </c>
      <c r="B29" s="699"/>
      <c r="C29" s="469">
        <v>19</v>
      </c>
      <c r="D29" s="371">
        <v>1.325</v>
      </c>
    </row>
    <row r="30" spans="1:4" x14ac:dyDescent="0.3">
      <c r="A30" s="471" t="s">
        <v>340</v>
      </c>
      <c r="B30" s="673" t="s">
        <v>4047</v>
      </c>
      <c r="C30" s="469">
        <v>1</v>
      </c>
      <c r="D30" s="371">
        <v>1.5187999999999999</v>
      </c>
    </row>
    <row r="31" spans="1:4" x14ac:dyDescent="0.3">
      <c r="A31" s="315" t="s">
        <v>340</v>
      </c>
      <c r="B31" s="699"/>
      <c r="C31" s="469">
        <v>2</v>
      </c>
      <c r="D31" s="371">
        <v>1.5187999999999999</v>
      </c>
    </row>
    <row r="32" spans="1:4" x14ac:dyDescent="0.3">
      <c r="A32" s="315" t="s">
        <v>340</v>
      </c>
      <c r="B32" s="699"/>
      <c r="C32" s="469">
        <v>3</v>
      </c>
      <c r="D32" s="371">
        <v>1.5187999999999999</v>
      </c>
    </row>
    <row r="33" spans="1:4" x14ac:dyDescent="0.3">
      <c r="A33" s="315" t="s">
        <v>340</v>
      </c>
      <c r="B33" s="699"/>
      <c r="C33" s="469">
        <v>4</v>
      </c>
      <c r="D33" s="371">
        <v>1.5187999999999999</v>
      </c>
    </row>
    <row r="34" spans="1:4" x14ac:dyDescent="0.3">
      <c r="A34" s="315" t="s">
        <v>340</v>
      </c>
      <c r="B34" s="699"/>
      <c r="C34" s="469">
        <v>5</v>
      </c>
      <c r="D34" s="371">
        <v>1.5187999999999999</v>
      </c>
    </row>
    <row r="35" spans="1:4" x14ac:dyDescent="0.3">
      <c r="A35" s="315" t="s">
        <v>340</v>
      </c>
      <c r="B35" s="699"/>
      <c r="C35" s="469">
        <v>6</v>
      </c>
      <c r="D35" s="371">
        <v>1.5187999999999999</v>
      </c>
    </row>
    <row r="36" spans="1:4" x14ac:dyDescent="0.3">
      <c r="A36" s="315" t="s">
        <v>340</v>
      </c>
      <c r="B36" s="699"/>
      <c r="C36" s="469">
        <v>7</v>
      </c>
      <c r="D36" s="371">
        <v>1.5187999999999999</v>
      </c>
    </row>
    <row r="37" spans="1:4" x14ac:dyDescent="0.3">
      <c r="A37" s="315" t="s">
        <v>340</v>
      </c>
      <c r="B37" s="699"/>
      <c r="C37" s="469">
        <v>8</v>
      </c>
      <c r="D37" s="371">
        <v>1.5095000000000001</v>
      </c>
    </row>
    <row r="38" spans="1:4" x14ac:dyDescent="0.3">
      <c r="A38" s="315" t="s">
        <v>340</v>
      </c>
      <c r="B38" s="699"/>
      <c r="C38" s="469">
        <v>9</v>
      </c>
      <c r="D38" s="371">
        <v>1.4879</v>
      </c>
    </row>
    <row r="39" spans="1:4" x14ac:dyDescent="0.3">
      <c r="A39" s="315" t="s">
        <v>340</v>
      </c>
      <c r="B39" s="699"/>
      <c r="C39" s="469">
        <v>10</v>
      </c>
      <c r="D39" s="371">
        <v>1.4661999999999999</v>
      </c>
    </row>
    <row r="40" spans="1:4" x14ac:dyDescent="0.3">
      <c r="A40" s="315" t="s">
        <v>340</v>
      </c>
      <c r="B40" s="699"/>
      <c r="C40" s="469">
        <v>11</v>
      </c>
      <c r="D40" s="371">
        <v>1.4446000000000001</v>
      </c>
    </row>
    <row r="41" spans="1:4" x14ac:dyDescent="0.3">
      <c r="A41" s="315" t="s">
        <v>340</v>
      </c>
      <c r="B41" s="699"/>
      <c r="C41" s="469">
        <v>12</v>
      </c>
      <c r="D41" s="371">
        <v>1.4229000000000001</v>
      </c>
    </row>
    <row r="42" spans="1:4" x14ac:dyDescent="0.3">
      <c r="A42" s="315" t="s">
        <v>340</v>
      </c>
      <c r="B42" s="699"/>
      <c r="C42" s="469">
        <v>13</v>
      </c>
      <c r="D42" s="371">
        <v>1.4013</v>
      </c>
    </row>
    <row r="43" spans="1:4" x14ac:dyDescent="0.3">
      <c r="A43" s="315" t="s">
        <v>340</v>
      </c>
      <c r="B43" s="699"/>
      <c r="C43" s="469">
        <v>14</v>
      </c>
      <c r="D43" s="371">
        <v>1.3795999999999999</v>
      </c>
    </row>
    <row r="44" spans="1:4" x14ac:dyDescent="0.3">
      <c r="A44" s="315" t="s">
        <v>340</v>
      </c>
      <c r="B44" s="699"/>
      <c r="C44" s="469">
        <v>15</v>
      </c>
      <c r="D44" s="371">
        <v>1.3579000000000001</v>
      </c>
    </row>
    <row r="45" spans="1:4" x14ac:dyDescent="0.3">
      <c r="A45" s="315" t="s">
        <v>340</v>
      </c>
      <c r="B45" s="699"/>
      <c r="C45" s="469">
        <v>16</v>
      </c>
      <c r="D45" s="371">
        <v>1.3363</v>
      </c>
    </row>
    <row r="46" spans="1:4" x14ac:dyDescent="0.3">
      <c r="A46" s="315" t="s">
        <v>340</v>
      </c>
      <c r="B46" s="699"/>
      <c r="C46" s="469">
        <v>17</v>
      </c>
      <c r="D46" s="371">
        <v>1.3146</v>
      </c>
    </row>
    <row r="47" spans="1:4" x14ac:dyDescent="0.3">
      <c r="A47" s="315" t="s">
        <v>340</v>
      </c>
      <c r="B47" s="699"/>
      <c r="C47" s="469">
        <v>18</v>
      </c>
      <c r="D47" s="371">
        <v>1.2929999999999999</v>
      </c>
    </row>
    <row r="48" spans="1:4" x14ac:dyDescent="0.3">
      <c r="A48" s="316" t="s">
        <v>340</v>
      </c>
      <c r="B48" s="699"/>
      <c r="C48" s="469">
        <v>19</v>
      </c>
      <c r="D48" s="371">
        <v>1.2713000000000001</v>
      </c>
    </row>
    <row r="49" spans="1:4" ht="21" customHeight="1" x14ac:dyDescent="0.3">
      <c r="A49" s="383" t="s">
        <v>341</v>
      </c>
      <c r="B49" s="384"/>
      <c r="C49" s="385"/>
      <c r="D49" s="386"/>
    </row>
    <row r="50" spans="1:4" x14ac:dyDescent="0.3">
      <c r="A50" s="471" t="s">
        <v>342</v>
      </c>
      <c r="B50" s="673" t="s">
        <v>343</v>
      </c>
      <c r="C50" s="469">
        <v>1</v>
      </c>
      <c r="D50" s="371">
        <v>1.2981</v>
      </c>
    </row>
    <row r="51" spans="1:4" x14ac:dyDescent="0.3">
      <c r="A51" s="315" t="s">
        <v>342</v>
      </c>
      <c r="B51" s="699"/>
      <c r="C51" s="469">
        <v>2</v>
      </c>
      <c r="D51" s="371">
        <v>1.2698</v>
      </c>
    </row>
    <row r="52" spans="1:4" x14ac:dyDescent="0.3">
      <c r="A52" s="315" t="s">
        <v>342</v>
      </c>
      <c r="B52" s="699"/>
      <c r="C52" s="469">
        <v>3</v>
      </c>
      <c r="D52" s="371">
        <v>1.244</v>
      </c>
    </row>
    <row r="53" spans="1:4" x14ac:dyDescent="0.3">
      <c r="A53" s="315" t="s">
        <v>342</v>
      </c>
      <c r="B53" s="699"/>
      <c r="C53" s="469">
        <v>4</v>
      </c>
      <c r="D53" s="371">
        <v>1.2182999999999999</v>
      </c>
    </row>
    <row r="54" spans="1:4" x14ac:dyDescent="0.3">
      <c r="A54" s="315" t="s">
        <v>342</v>
      </c>
      <c r="B54" s="699"/>
      <c r="C54" s="469">
        <v>5</v>
      </c>
      <c r="D54" s="371">
        <v>1.1924999999999999</v>
      </c>
    </row>
    <row r="55" spans="1:4" x14ac:dyDescent="0.3">
      <c r="A55" s="315" t="s">
        <v>342</v>
      </c>
      <c r="B55" s="699"/>
      <c r="C55" s="469">
        <v>6</v>
      </c>
      <c r="D55" s="371">
        <v>1.1668000000000001</v>
      </c>
    </row>
    <row r="56" spans="1:4" x14ac:dyDescent="0.3">
      <c r="A56" s="319" t="s">
        <v>342</v>
      </c>
      <c r="B56" s="700"/>
      <c r="C56" s="472">
        <v>7</v>
      </c>
      <c r="D56" s="473">
        <v>1.141</v>
      </c>
    </row>
    <row r="57" spans="1:4" x14ac:dyDescent="0.3">
      <c r="A57" s="474" t="s">
        <v>344</v>
      </c>
      <c r="B57" s="699" t="s">
        <v>345</v>
      </c>
      <c r="C57" s="475">
        <v>1</v>
      </c>
      <c r="D57" s="476">
        <v>1.2119</v>
      </c>
    </row>
    <row r="58" spans="1:4" x14ac:dyDescent="0.3">
      <c r="A58" s="315" t="s">
        <v>344</v>
      </c>
      <c r="B58" s="699"/>
      <c r="C58" s="469">
        <v>2</v>
      </c>
      <c r="D58" s="371">
        <v>1.1891</v>
      </c>
    </row>
    <row r="59" spans="1:4" x14ac:dyDescent="0.3">
      <c r="A59" s="315" t="s">
        <v>344</v>
      </c>
      <c r="B59" s="699"/>
      <c r="C59" s="469">
        <v>3</v>
      </c>
      <c r="D59" s="371">
        <v>1.1674</v>
      </c>
    </row>
    <row r="60" spans="1:4" x14ac:dyDescent="0.3">
      <c r="A60" s="315" t="s">
        <v>344</v>
      </c>
      <c r="B60" s="699"/>
      <c r="C60" s="469">
        <v>4</v>
      </c>
      <c r="D60" s="371">
        <v>1.1456999999999999</v>
      </c>
    </row>
    <row r="61" spans="1:4" x14ac:dyDescent="0.3">
      <c r="A61" s="315" t="s">
        <v>344</v>
      </c>
      <c r="B61" s="699"/>
      <c r="C61" s="469">
        <v>5</v>
      </c>
      <c r="D61" s="371">
        <v>1.1240000000000001</v>
      </c>
    </row>
    <row r="62" spans="1:4" x14ac:dyDescent="0.3">
      <c r="A62" s="315" t="s">
        <v>344</v>
      </c>
      <c r="B62" s="699"/>
      <c r="C62" s="469">
        <v>6</v>
      </c>
      <c r="D62" s="371">
        <v>1.1023000000000001</v>
      </c>
    </row>
    <row r="63" spans="1:4" x14ac:dyDescent="0.3">
      <c r="A63" s="315" t="s">
        <v>344</v>
      </c>
      <c r="B63" s="699"/>
      <c r="C63" s="469">
        <v>7</v>
      </c>
      <c r="D63" s="371">
        <v>1.0806</v>
      </c>
    </row>
    <row r="64" spans="1:4" x14ac:dyDescent="0.3">
      <c r="A64" s="315" t="s">
        <v>344</v>
      </c>
      <c r="B64" s="699"/>
      <c r="C64" s="469">
        <v>8</v>
      </c>
      <c r="D64" s="371">
        <v>1.0589</v>
      </c>
    </row>
    <row r="65" spans="1:4" x14ac:dyDescent="0.3">
      <c r="A65" s="315" t="s">
        <v>344</v>
      </c>
      <c r="B65" s="699"/>
      <c r="C65" s="469">
        <v>9</v>
      </c>
      <c r="D65" s="371">
        <v>1.0370999999999999</v>
      </c>
    </row>
    <row r="66" spans="1:4" x14ac:dyDescent="0.3">
      <c r="A66" s="319" t="s">
        <v>344</v>
      </c>
      <c r="B66" s="700"/>
      <c r="C66" s="472">
        <v>10</v>
      </c>
      <c r="D66" s="473">
        <v>1.0154000000000001</v>
      </c>
    </row>
    <row r="67" spans="1:4" x14ac:dyDescent="0.3">
      <c r="A67" s="474" t="s">
        <v>346</v>
      </c>
      <c r="B67" s="699" t="s">
        <v>4048</v>
      </c>
      <c r="C67" s="475">
        <v>1</v>
      </c>
      <c r="D67" s="476">
        <v>1.4595</v>
      </c>
    </row>
    <row r="68" spans="1:4" x14ac:dyDescent="0.3">
      <c r="A68" s="315" t="s">
        <v>346</v>
      </c>
      <c r="B68" s="699"/>
      <c r="C68" s="469">
        <v>2</v>
      </c>
      <c r="D68" s="371">
        <v>1.3161</v>
      </c>
    </row>
    <row r="69" spans="1:4" x14ac:dyDescent="0.3">
      <c r="A69" s="315" t="s">
        <v>346</v>
      </c>
      <c r="B69" s="699"/>
      <c r="C69" s="469">
        <v>3</v>
      </c>
      <c r="D69" s="371">
        <v>1.2649999999999999</v>
      </c>
    </row>
    <row r="70" spans="1:4" x14ac:dyDescent="0.3">
      <c r="A70" s="315" t="s">
        <v>346</v>
      </c>
      <c r="B70" s="699"/>
      <c r="C70" s="469">
        <v>4</v>
      </c>
      <c r="D70" s="371">
        <v>1.2358</v>
      </c>
    </row>
    <row r="71" spans="1:4" x14ac:dyDescent="0.3">
      <c r="A71" s="315" t="s">
        <v>346</v>
      </c>
      <c r="B71" s="699"/>
      <c r="C71" s="469">
        <v>5</v>
      </c>
      <c r="D71" s="371">
        <v>1.224</v>
      </c>
    </row>
    <row r="72" spans="1:4" x14ac:dyDescent="0.3">
      <c r="A72" s="315" t="s">
        <v>346</v>
      </c>
      <c r="B72" s="699"/>
      <c r="C72" s="469">
        <v>6</v>
      </c>
      <c r="D72" s="371">
        <v>1.2121999999999999</v>
      </c>
    </row>
    <row r="73" spans="1:4" x14ac:dyDescent="0.3">
      <c r="A73" s="315" t="s">
        <v>346</v>
      </c>
      <c r="B73" s="699"/>
      <c r="C73" s="469">
        <v>7</v>
      </c>
      <c r="D73" s="371">
        <v>1.2003999999999999</v>
      </c>
    </row>
    <row r="74" spans="1:4" x14ac:dyDescent="0.3">
      <c r="A74" s="315" t="s">
        <v>346</v>
      </c>
      <c r="B74" s="699"/>
      <c r="C74" s="469">
        <v>8</v>
      </c>
      <c r="D74" s="371">
        <v>1.1886000000000001</v>
      </c>
    </row>
    <row r="75" spans="1:4" x14ac:dyDescent="0.3">
      <c r="A75" s="315" t="s">
        <v>346</v>
      </c>
      <c r="B75" s="699"/>
      <c r="C75" s="469">
        <v>9</v>
      </c>
      <c r="D75" s="371">
        <v>1.1768000000000001</v>
      </c>
    </row>
    <row r="76" spans="1:4" x14ac:dyDescent="0.3">
      <c r="A76" s="315" t="s">
        <v>346</v>
      </c>
      <c r="B76" s="699"/>
      <c r="C76" s="469">
        <v>10</v>
      </c>
      <c r="D76" s="371">
        <v>1.165</v>
      </c>
    </row>
    <row r="77" spans="1:4" x14ac:dyDescent="0.3">
      <c r="A77" s="315" t="s">
        <v>346</v>
      </c>
      <c r="B77" s="699"/>
      <c r="C77" s="469">
        <v>11</v>
      </c>
      <c r="D77" s="371">
        <v>1.1531</v>
      </c>
    </row>
    <row r="78" spans="1:4" x14ac:dyDescent="0.3">
      <c r="A78" s="315" t="s">
        <v>346</v>
      </c>
      <c r="B78" s="699"/>
      <c r="C78" s="469">
        <v>12</v>
      </c>
      <c r="D78" s="371">
        <v>1.1413</v>
      </c>
    </row>
    <row r="79" spans="1:4" x14ac:dyDescent="0.3">
      <c r="A79" s="315" t="s">
        <v>346</v>
      </c>
      <c r="B79" s="699"/>
      <c r="C79" s="469">
        <v>13</v>
      </c>
      <c r="D79" s="371">
        <v>1.1294999999999999</v>
      </c>
    </row>
    <row r="80" spans="1:4" x14ac:dyDescent="0.3">
      <c r="A80" s="315" t="s">
        <v>346</v>
      </c>
      <c r="B80" s="699"/>
      <c r="C80" s="469">
        <v>14</v>
      </c>
      <c r="D80" s="371">
        <v>1.1176999999999999</v>
      </c>
    </row>
    <row r="81" spans="1:4" x14ac:dyDescent="0.3">
      <c r="A81" s="315" t="s">
        <v>346</v>
      </c>
      <c r="B81" s="699"/>
      <c r="C81" s="469">
        <v>15</v>
      </c>
      <c r="D81" s="371">
        <v>1.1059000000000001</v>
      </c>
    </row>
    <row r="82" spans="1:4" x14ac:dyDescent="0.3">
      <c r="A82" s="315" t="s">
        <v>346</v>
      </c>
      <c r="B82" s="699"/>
      <c r="C82" s="469">
        <v>16</v>
      </c>
      <c r="D82" s="371">
        <v>1.0941000000000001</v>
      </c>
    </row>
    <row r="83" spans="1:4" x14ac:dyDescent="0.3">
      <c r="A83" s="316" t="s">
        <v>346</v>
      </c>
      <c r="B83" s="699"/>
      <c r="C83" s="469">
        <v>17</v>
      </c>
      <c r="D83" s="371">
        <v>1.0823</v>
      </c>
    </row>
    <row r="84" spans="1:4" x14ac:dyDescent="0.3">
      <c r="A84" s="471" t="s">
        <v>347</v>
      </c>
      <c r="B84" s="673" t="s">
        <v>348</v>
      </c>
      <c r="C84" s="469">
        <v>1</v>
      </c>
      <c r="D84" s="371">
        <v>1.3925000000000001</v>
      </c>
    </row>
    <row r="85" spans="1:4" x14ac:dyDescent="0.3">
      <c r="A85" s="315" t="s">
        <v>347</v>
      </c>
      <c r="B85" s="699"/>
      <c r="C85" s="469">
        <v>2</v>
      </c>
      <c r="D85" s="371">
        <v>1.2964</v>
      </c>
    </row>
    <row r="86" spans="1:4" x14ac:dyDescent="0.3">
      <c r="A86" s="315" t="s">
        <v>347</v>
      </c>
      <c r="B86" s="699"/>
      <c r="C86" s="469">
        <v>3</v>
      </c>
      <c r="D86" s="371">
        <v>1.2605</v>
      </c>
    </row>
    <row r="87" spans="1:4" x14ac:dyDescent="0.3">
      <c r="A87" s="315" t="s">
        <v>347</v>
      </c>
      <c r="B87" s="699"/>
      <c r="C87" s="469">
        <v>4</v>
      </c>
      <c r="D87" s="371">
        <v>1.2188000000000001</v>
      </c>
    </row>
    <row r="88" spans="1:4" x14ac:dyDescent="0.3">
      <c r="A88" s="315" t="s">
        <v>347</v>
      </c>
      <c r="B88" s="699"/>
      <c r="C88" s="469">
        <v>5</v>
      </c>
      <c r="D88" s="371">
        <v>1.2062999999999999</v>
      </c>
    </row>
    <row r="89" spans="1:4" x14ac:dyDescent="0.3">
      <c r="A89" s="315" t="s">
        <v>347</v>
      </c>
      <c r="B89" s="699"/>
      <c r="C89" s="469">
        <v>6</v>
      </c>
      <c r="D89" s="371">
        <v>1.1937</v>
      </c>
    </row>
    <row r="90" spans="1:4" x14ac:dyDescent="0.3">
      <c r="A90" s="315" t="s">
        <v>347</v>
      </c>
      <c r="B90" s="699"/>
      <c r="C90" s="469">
        <v>7</v>
      </c>
      <c r="D90" s="371">
        <v>1.1811</v>
      </c>
    </row>
    <row r="91" spans="1:4" x14ac:dyDescent="0.3">
      <c r="A91" s="315" t="s">
        <v>347</v>
      </c>
      <c r="B91" s="699"/>
      <c r="C91" s="469">
        <v>8</v>
      </c>
      <c r="D91" s="371">
        <v>1.1685000000000001</v>
      </c>
    </row>
    <row r="92" spans="1:4" x14ac:dyDescent="0.3">
      <c r="A92" s="315" t="s">
        <v>347</v>
      </c>
      <c r="B92" s="699"/>
      <c r="C92" s="469">
        <v>9</v>
      </c>
      <c r="D92" s="371">
        <v>1.1558999999999999</v>
      </c>
    </row>
    <row r="93" spans="1:4" x14ac:dyDescent="0.3">
      <c r="A93" s="315" t="s">
        <v>347</v>
      </c>
      <c r="B93" s="699"/>
      <c r="C93" s="469">
        <v>10</v>
      </c>
      <c r="D93" s="371">
        <v>1.1433</v>
      </c>
    </row>
    <row r="94" spans="1:4" x14ac:dyDescent="0.3">
      <c r="A94" s="315" t="s">
        <v>347</v>
      </c>
      <c r="B94" s="699"/>
      <c r="C94" s="469">
        <v>11</v>
      </c>
      <c r="D94" s="371">
        <v>1.1307</v>
      </c>
    </row>
    <row r="95" spans="1:4" x14ac:dyDescent="0.3">
      <c r="A95" s="315" t="s">
        <v>347</v>
      </c>
      <c r="B95" s="699"/>
      <c r="C95" s="469">
        <v>12</v>
      </c>
      <c r="D95" s="371">
        <v>1.1181000000000001</v>
      </c>
    </row>
    <row r="96" spans="1:4" x14ac:dyDescent="0.3">
      <c r="A96" s="315" t="s">
        <v>347</v>
      </c>
      <c r="B96" s="699"/>
      <c r="C96" s="469">
        <v>13</v>
      </c>
      <c r="D96" s="371">
        <v>1.1054999999999999</v>
      </c>
    </row>
    <row r="97" spans="1:4" x14ac:dyDescent="0.3">
      <c r="A97" s="315" t="s">
        <v>347</v>
      </c>
      <c r="B97" s="699"/>
      <c r="C97" s="469">
        <v>14</v>
      </c>
      <c r="D97" s="371">
        <v>1.0929</v>
      </c>
    </row>
    <row r="98" spans="1:4" x14ac:dyDescent="0.3">
      <c r="A98" s="315" t="s">
        <v>347</v>
      </c>
      <c r="B98" s="699"/>
      <c r="C98" s="469">
        <v>15</v>
      </c>
      <c r="D98" s="371">
        <v>1.0804</v>
      </c>
    </row>
    <row r="99" spans="1:4" x14ac:dyDescent="0.3">
      <c r="A99" s="315" t="s">
        <v>347</v>
      </c>
      <c r="B99" s="699"/>
      <c r="C99" s="469">
        <v>16</v>
      </c>
      <c r="D99" s="371">
        <v>1.0678000000000001</v>
      </c>
    </row>
    <row r="100" spans="1:4" x14ac:dyDescent="0.3">
      <c r="A100" s="315" t="s">
        <v>347</v>
      </c>
      <c r="B100" s="699"/>
      <c r="C100" s="469">
        <v>17</v>
      </c>
      <c r="D100" s="371">
        <v>1.0551999999999999</v>
      </c>
    </row>
    <row r="101" spans="1:4" x14ac:dyDescent="0.3">
      <c r="A101" s="319" t="s">
        <v>347</v>
      </c>
      <c r="B101" s="700"/>
      <c r="C101" s="472">
        <v>18</v>
      </c>
      <c r="D101" s="473">
        <v>1.0426</v>
      </c>
    </row>
    <row r="102" spans="1:4" x14ac:dyDescent="0.3">
      <c r="A102" s="474" t="s">
        <v>349</v>
      </c>
      <c r="B102" s="699" t="s">
        <v>3309</v>
      </c>
      <c r="C102" s="475">
        <v>1</v>
      </c>
      <c r="D102" s="476">
        <v>1.3794999999999999</v>
      </c>
    </row>
    <row r="103" spans="1:4" x14ac:dyDescent="0.3">
      <c r="A103" s="315" t="s">
        <v>349</v>
      </c>
      <c r="B103" s="699"/>
      <c r="C103" s="469">
        <v>2</v>
      </c>
      <c r="D103" s="371">
        <v>1.2706</v>
      </c>
    </row>
    <row r="104" spans="1:4" x14ac:dyDescent="0.3">
      <c r="A104" s="315" t="s">
        <v>349</v>
      </c>
      <c r="B104" s="699"/>
      <c r="C104" s="469">
        <v>3</v>
      </c>
      <c r="D104" s="371">
        <v>1.2135</v>
      </c>
    </row>
    <row r="105" spans="1:4" x14ac:dyDescent="0.3">
      <c r="A105" s="315" t="s">
        <v>349</v>
      </c>
      <c r="B105" s="699"/>
      <c r="C105" s="469">
        <v>4</v>
      </c>
      <c r="D105" s="371">
        <v>1.1751</v>
      </c>
    </row>
    <row r="106" spans="1:4" x14ac:dyDescent="0.3">
      <c r="A106" s="315" t="s">
        <v>349</v>
      </c>
      <c r="B106" s="699"/>
      <c r="C106" s="469">
        <v>5</v>
      </c>
      <c r="D106" s="371">
        <v>1.1599999999999999</v>
      </c>
    </row>
    <row r="107" spans="1:4" x14ac:dyDescent="0.3">
      <c r="A107" s="315" t="s">
        <v>349</v>
      </c>
      <c r="B107" s="699"/>
      <c r="C107" s="469">
        <v>6</v>
      </c>
      <c r="D107" s="371">
        <v>1.145</v>
      </c>
    </row>
    <row r="108" spans="1:4" x14ac:dyDescent="0.3">
      <c r="A108" s="315" t="s">
        <v>349</v>
      </c>
      <c r="B108" s="699"/>
      <c r="C108" s="469">
        <v>7</v>
      </c>
      <c r="D108" s="371">
        <v>1.1299999999999999</v>
      </c>
    </row>
    <row r="109" spans="1:4" x14ac:dyDescent="0.3">
      <c r="A109" s="315" t="s">
        <v>349</v>
      </c>
      <c r="B109" s="699"/>
      <c r="C109" s="469">
        <v>8</v>
      </c>
      <c r="D109" s="371">
        <v>1.1149</v>
      </c>
    </row>
    <row r="110" spans="1:4" x14ac:dyDescent="0.3">
      <c r="A110" s="315" t="s">
        <v>349</v>
      </c>
      <c r="B110" s="699"/>
      <c r="C110" s="469">
        <v>9</v>
      </c>
      <c r="D110" s="371">
        <v>1.0999000000000001</v>
      </c>
    </row>
    <row r="111" spans="1:4" x14ac:dyDescent="0.3">
      <c r="A111" s="315" t="s">
        <v>349</v>
      </c>
      <c r="B111" s="699"/>
      <c r="C111" s="469">
        <v>10</v>
      </c>
      <c r="D111" s="371">
        <v>1.0848</v>
      </c>
    </row>
    <row r="112" spans="1:4" x14ac:dyDescent="0.3">
      <c r="A112" s="315" t="s">
        <v>349</v>
      </c>
      <c r="B112" s="699"/>
      <c r="C112" s="469">
        <v>11</v>
      </c>
      <c r="D112" s="371">
        <v>1.0698000000000001</v>
      </c>
    </row>
    <row r="113" spans="1:4" x14ac:dyDescent="0.3">
      <c r="A113" s="315" t="s">
        <v>349</v>
      </c>
      <c r="B113" s="699"/>
      <c r="C113" s="469">
        <v>12</v>
      </c>
      <c r="D113" s="371">
        <v>1.0548</v>
      </c>
    </row>
    <row r="114" spans="1:4" x14ac:dyDescent="0.3">
      <c r="A114" s="315" t="s">
        <v>349</v>
      </c>
      <c r="B114" s="699"/>
      <c r="C114" s="469">
        <v>13</v>
      </c>
      <c r="D114" s="371">
        <v>1.0397000000000001</v>
      </c>
    </row>
    <row r="115" spans="1:4" x14ac:dyDescent="0.3">
      <c r="A115" s="315" t="s">
        <v>349</v>
      </c>
      <c r="B115" s="699"/>
      <c r="C115" s="469">
        <v>14</v>
      </c>
      <c r="D115" s="371">
        <v>1.0246999999999999</v>
      </c>
    </row>
    <row r="116" spans="1:4" x14ac:dyDescent="0.3">
      <c r="A116" s="315" t="s">
        <v>349</v>
      </c>
      <c r="B116" s="699"/>
      <c r="C116" s="469">
        <v>15</v>
      </c>
      <c r="D116" s="371">
        <v>1.0097</v>
      </c>
    </row>
    <row r="117" spans="1:4" x14ac:dyDescent="0.3">
      <c r="A117" s="315" t="s">
        <v>349</v>
      </c>
      <c r="B117" s="699"/>
      <c r="C117" s="469">
        <v>16</v>
      </c>
      <c r="D117" s="371">
        <v>0.99460000000000004</v>
      </c>
    </row>
    <row r="118" spans="1:4" x14ac:dyDescent="0.3">
      <c r="A118" s="315" t="s">
        <v>349</v>
      </c>
      <c r="B118" s="699"/>
      <c r="C118" s="469">
        <v>17</v>
      </c>
      <c r="D118" s="371">
        <v>0.97960000000000003</v>
      </c>
    </row>
    <row r="119" spans="1:4" x14ac:dyDescent="0.3">
      <c r="A119" s="315" t="s">
        <v>349</v>
      </c>
      <c r="B119" s="699"/>
      <c r="C119" s="469">
        <v>18</v>
      </c>
      <c r="D119" s="371">
        <v>0.96450000000000002</v>
      </c>
    </row>
    <row r="120" spans="1:4" x14ac:dyDescent="0.3">
      <c r="A120" s="319" t="s">
        <v>349</v>
      </c>
      <c r="B120" s="700"/>
      <c r="C120" s="472">
        <v>19</v>
      </c>
      <c r="D120" s="473">
        <v>0.94950000000000001</v>
      </c>
    </row>
    <row r="121" spans="1:4" x14ac:dyDescent="0.3">
      <c r="A121" s="474" t="s">
        <v>350</v>
      </c>
      <c r="B121" s="699" t="s">
        <v>3310</v>
      </c>
      <c r="C121" s="475">
        <v>1</v>
      </c>
      <c r="D121" s="476">
        <v>1.3615999999999999</v>
      </c>
    </row>
    <row r="122" spans="1:4" x14ac:dyDescent="0.3">
      <c r="A122" s="315" t="s">
        <v>350</v>
      </c>
      <c r="B122" s="699"/>
      <c r="C122" s="469">
        <v>2</v>
      </c>
      <c r="D122" s="371">
        <v>1.2343999999999999</v>
      </c>
    </row>
    <row r="123" spans="1:4" x14ac:dyDescent="0.3">
      <c r="A123" s="315" t="s">
        <v>350</v>
      </c>
      <c r="B123" s="699"/>
      <c r="C123" s="469">
        <v>3</v>
      </c>
      <c r="D123" s="371">
        <v>1.1762999999999999</v>
      </c>
    </row>
    <row r="124" spans="1:4" x14ac:dyDescent="0.3">
      <c r="A124" s="315" t="s">
        <v>350</v>
      </c>
      <c r="B124" s="699"/>
      <c r="C124" s="469">
        <v>4</v>
      </c>
      <c r="D124" s="371">
        <v>1.1282000000000001</v>
      </c>
    </row>
    <row r="125" spans="1:4" x14ac:dyDescent="0.3">
      <c r="A125" s="315" t="s">
        <v>350</v>
      </c>
      <c r="B125" s="699"/>
      <c r="C125" s="469">
        <v>5</v>
      </c>
      <c r="D125" s="371">
        <v>1.0674999999999999</v>
      </c>
    </row>
    <row r="126" spans="1:4" x14ac:dyDescent="0.3">
      <c r="A126" s="315" t="s">
        <v>350</v>
      </c>
      <c r="B126" s="699"/>
      <c r="C126" s="469">
        <v>6</v>
      </c>
      <c r="D126" s="371">
        <v>1.0370999999999999</v>
      </c>
    </row>
    <row r="127" spans="1:4" x14ac:dyDescent="0.3">
      <c r="A127" s="315" t="s">
        <v>350</v>
      </c>
      <c r="B127" s="699"/>
      <c r="C127" s="469">
        <v>7</v>
      </c>
      <c r="D127" s="371">
        <v>1.03</v>
      </c>
    </row>
    <row r="128" spans="1:4" x14ac:dyDescent="0.3">
      <c r="A128" s="315" t="s">
        <v>350</v>
      </c>
      <c r="B128" s="699"/>
      <c r="C128" s="469">
        <v>8</v>
      </c>
      <c r="D128" s="371">
        <v>1.0228999999999999</v>
      </c>
    </row>
    <row r="129" spans="1:4" x14ac:dyDescent="0.3">
      <c r="A129" s="315" t="s">
        <v>350</v>
      </c>
      <c r="B129" s="699"/>
      <c r="C129" s="469">
        <v>9</v>
      </c>
      <c r="D129" s="371">
        <v>1.0159</v>
      </c>
    </row>
    <row r="130" spans="1:4" x14ac:dyDescent="0.3">
      <c r="A130" s="315" t="s">
        <v>350</v>
      </c>
      <c r="B130" s="699"/>
      <c r="C130" s="469">
        <v>10</v>
      </c>
      <c r="D130" s="371">
        <v>1.0087999999999999</v>
      </c>
    </row>
    <row r="131" spans="1:4" x14ac:dyDescent="0.3">
      <c r="A131" s="315" t="s">
        <v>350</v>
      </c>
      <c r="B131" s="699"/>
      <c r="C131" s="469">
        <v>11</v>
      </c>
      <c r="D131" s="371">
        <v>1.0017</v>
      </c>
    </row>
    <row r="132" spans="1:4" x14ac:dyDescent="0.3">
      <c r="A132" s="315" t="s">
        <v>350</v>
      </c>
      <c r="B132" s="699"/>
      <c r="C132" s="469">
        <v>12</v>
      </c>
      <c r="D132" s="371">
        <v>0.99470000000000003</v>
      </c>
    </row>
    <row r="133" spans="1:4" x14ac:dyDescent="0.3">
      <c r="A133" s="315" t="s">
        <v>350</v>
      </c>
      <c r="B133" s="699"/>
      <c r="C133" s="469">
        <v>13</v>
      </c>
      <c r="D133" s="371">
        <v>0.98760000000000003</v>
      </c>
    </row>
    <row r="134" spans="1:4" x14ac:dyDescent="0.3">
      <c r="A134" s="315" t="s">
        <v>350</v>
      </c>
      <c r="B134" s="699"/>
      <c r="C134" s="469">
        <v>14</v>
      </c>
      <c r="D134" s="371">
        <v>0.98050000000000004</v>
      </c>
    </row>
    <row r="135" spans="1:4" x14ac:dyDescent="0.3">
      <c r="A135" s="315" t="s">
        <v>350</v>
      </c>
      <c r="B135" s="699"/>
      <c r="C135" s="469">
        <v>15</v>
      </c>
      <c r="D135" s="371">
        <v>0.97350000000000003</v>
      </c>
    </row>
    <row r="136" spans="1:4" x14ac:dyDescent="0.3">
      <c r="A136" s="315" t="s">
        <v>350</v>
      </c>
      <c r="B136" s="699"/>
      <c r="C136" s="469">
        <v>16</v>
      </c>
      <c r="D136" s="371">
        <v>0.96640000000000004</v>
      </c>
    </row>
    <row r="137" spans="1:4" x14ac:dyDescent="0.3">
      <c r="A137" s="315" t="s">
        <v>350</v>
      </c>
      <c r="B137" s="699"/>
      <c r="C137" s="469">
        <v>17</v>
      </c>
      <c r="D137" s="371">
        <v>0.95930000000000004</v>
      </c>
    </row>
    <row r="138" spans="1:4" x14ac:dyDescent="0.3">
      <c r="A138" s="315" t="s">
        <v>350</v>
      </c>
      <c r="B138" s="699"/>
      <c r="C138" s="469">
        <v>18</v>
      </c>
      <c r="D138" s="371">
        <v>0.95230000000000004</v>
      </c>
    </row>
    <row r="139" spans="1:4" x14ac:dyDescent="0.3">
      <c r="A139" s="315" t="s">
        <v>350</v>
      </c>
      <c r="B139" s="699"/>
      <c r="C139" s="469">
        <v>19</v>
      </c>
      <c r="D139" s="371">
        <v>0.94520000000000004</v>
      </c>
    </row>
    <row r="140" spans="1:4" x14ac:dyDescent="0.3">
      <c r="A140" s="315" t="s">
        <v>350</v>
      </c>
      <c r="B140" s="699"/>
      <c r="C140" s="469">
        <v>20</v>
      </c>
      <c r="D140" s="371">
        <v>0.93810000000000004</v>
      </c>
    </row>
    <row r="141" spans="1:4" x14ac:dyDescent="0.3">
      <c r="A141" s="315" t="s">
        <v>350</v>
      </c>
      <c r="B141" s="699"/>
      <c r="C141" s="469">
        <v>21</v>
      </c>
      <c r="D141" s="371">
        <v>0.93110000000000004</v>
      </c>
    </row>
    <row r="142" spans="1:4" x14ac:dyDescent="0.3">
      <c r="A142" s="315" t="s">
        <v>350</v>
      </c>
      <c r="B142" s="699"/>
      <c r="C142" s="469">
        <v>22</v>
      </c>
      <c r="D142" s="371">
        <v>0.92400000000000004</v>
      </c>
    </row>
    <row r="143" spans="1:4" x14ac:dyDescent="0.3">
      <c r="A143" s="316" t="s">
        <v>350</v>
      </c>
      <c r="B143" s="699"/>
      <c r="C143" s="469">
        <v>23</v>
      </c>
      <c r="D143" s="371">
        <v>0.91690000000000005</v>
      </c>
    </row>
    <row r="144" spans="1:4" x14ac:dyDescent="0.3">
      <c r="A144" s="471" t="s">
        <v>352</v>
      </c>
      <c r="B144" s="673" t="s">
        <v>353</v>
      </c>
      <c r="C144" s="469">
        <v>1</v>
      </c>
      <c r="D144" s="371">
        <v>1.2825</v>
      </c>
    </row>
    <row r="145" spans="1:4" x14ac:dyDescent="0.3">
      <c r="A145" s="315" t="s">
        <v>352</v>
      </c>
      <c r="B145" s="699"/>
      <c r="C145" s="469">
        <v>2</v>
      </c>
      <c r="D145" s="371">
        <v>1.2230000000000001</v>
      </c>
    </row>
    <row r="146" spans="1:4" x14ac:dyDescent="0.3">
      <c r="A146" s="315" t="s">
        <v>352</v>
      </c>
      <c r="B146" s="699"/>
      <c r="C146" s="469">
        <v>3</v>
      </c>
      <c r="D146" s="371">
        <v>1.2071000000000001</v>
      </c>
    </row>
    <row r="147" spans="1:4" x14ac:dyDescent="0.3">
      <c r="A147" s="315" t="s">
        <v>352</v>
      </c>
      <c r="B147" s="699"/>
      <c r="C147" s="469">
        <v>4</v>
      </c>
      <c r="D147" s="371">
        <v>1.1914</v>
      </c>
    </row>
    <row r="148" spans="1:4" x14ac:dyDescent="0.3">
      <c r="A148" s="315" t="s">
        <v>352</v>
      </c>
      <c r="B148" s="699"/>
      <c r="C148" s="469">
        <v>5</v>
      </c>
      <c r="D148" s="371">
        <v>1.1758</v>
      </c>
    </row>
    <row r="149" spans="1:4" x14ac:dyDescent="0.3">
      <c r="A149" s="315" t="s">
        <v>352</v>
      </c>
      <c r="B149" s="699"/>
      <c r="C149" s="469">
        <v>6</v>
      </c>
      <c r="D149" s="371">
        <v>1.1601999999999999</v>
      </c>
    </row>
    <row r="150" spans="1:4" x14ac:dyDescent="0.3">
      <c r="A150" s="315" t="s">
        <v>352</v>
      </c>
      <c r="B150" s="699"/>
      <c r="C150" s="469">
        <v>7</v>
      </c>
      <c r="D150" s="371">
        <v>1.1446000000000001</v>
      </c>
    </row>
    <row r="151" spans="1:4" x14ac:dyDescent="0.3">
      <c r="A151" s="315" t="s">
        <v>352</v>
      </c>
      <c r="B151" s="699"/>
      <c r="C151" s="469">
        <v>8</v>
      </c>
      <c r="D151" s="371">
        <v>1.129</v>
      </c>
    </row>
    <row r="152" spans="1:4" x14ac:dyDescent="0.3">
      <c r="A152" s="315" t="s">
        <v>352</v>
      </c>
      <c r="B152" s="699"/>
      <c r="C152" s="469">
        <v>9</v>
      </c>
      <c r="D152" s="371">
        <v>1.1133</v>
      </c>
    </row>
    <row r="153" spans="1:4" x14ac:dyDescent="0.3">
      <c r="A153" s="315" t="s">
        <v>352</v>
      </c>
      <c r="B153" s="699"/>
      <c r="C153" s="469">
        <v>10</v>
      </c>
      <c r="D153" s="371">
        <v>1.0976999999999999</v>
      </c>
    </row>
    <row r="154" spans="1:4" x14ac:dyDescent="0.3">
      <c r="A154" s="315" t="s">
        <v>352</v>
      </c>
      <c r="B154" s="699"/>
      <c r="C154" s="469">
        <v>11</v>
      </c>
      <c r="D154" s="371">
        <v>1.0821000000000001</v>
      </c>
    </row>
    <row r="155" spans="1:4" x14ac:dyDescent="0.3">
      <c r="A155" s="315" t="s">
        <v>352</v>
      </c>
      <c r="B155" s="699"/>
      <c r="C155" s="469">
        <v>12</v>
      </c>
      <c r="D155" s="371">
        <v>1.0665</v>
      </c>
    </row>
    <row r="156" spans="1:4" x14ac:dyDescent="0.3">
      <c r="A156" s="315" t="s">
        <v>352</v>
      </c>
      <c r="B156" s="699"/>
      <c r="C156" s="469">
        <v>13</v>
      </c>
      <c r="D156" s="371">
        <v>1.0508999999999999</v>
      </c>
    </row>
    <row r="157" spans="1:4" x14ac:dyDescent="0.3">
      <c r="A157" s="319" t="s">
        <v>352</v>
      </c>
      <c r="B157" s="700"/>
      <c r="C157" s="472">
        <v>14</v>
      </c>
      <c r="D157" s="473">
        <v>1.0351999999999999</v>
      </c>
    </row>
    <row r="158" spans="1:4" x14ac:dyDescent="0.3">
      <c r="A158" s="474" t="s">
        <v>354</v>
      </c>
      <c r="B158" s="699" t="s">
        <v>355</v>
      </c>
      <c r="C158" s="475">
        <v>1</v>
      </c>
      <c r="D158" s="476">
        <v>1.2458</v>
      </c>
    </row>
    <row r="159" spans="1:4" x14ac:dyDescent="0.3">
      <c r="A159" s="315" t="s">
        <v>354</v>
      </c>
      <c r="B159" s="699"/>
      <c r="C159" s="469">
        <v>2</v>
      </c>
      <c r="D159" s="371">
        <v>1.1531</v>
      </c>
    </row>
    <row r="160" spans="1:4" x14ac:dyDescent="0.3">
      <c r="A160" s="315" t="s">
        <v>354</v>
      </c>
      <c r="B160" s="699"/>
      <c r="C160" s="469">
        <v>3</v>
      </c>
      <c r="D160" s="371">
        <v>1.1084000000000001</v>
      </c>
    </row>
    <row r="161" spans="1:4" x14ac:dyDescent="0.3">
      <c r="A161" s="315" t="s">
        <v>354</v>
      </c>
      <c r="B161" s="699"/>
      <c r="C161" s="469">
        <v>4</v>
      </c>
      <c r="D161" s="371">
        <v>1.0670999999999999</v>
      </c>
    </row>
    <row r="162" spans="1:4" x14ac:dyDescent="0.3">
      <c r="A162" s="315" t="s">
        <v>354</v>
      </c>
      <c r="B162" s="699"/>
      <c r="C162" s="469">
        <v>5</v>
      </c>
      <c r="D162" s="371">
        <v>1.0523</v>
      </c>
    </row>
    <row r="163" spans="1:4" x14ac:dyDescent="0.3">
      <c r="A163" s="315" t="s">
        <v>354</v>
      </c>
      <c r="B163" s="699"/>
      <c r="C163" s="469">
        <v>6</v>
      </c>
      <c r="D163" s="371">
        <v>1.0409999999999999</v>
      </c>
    </row>
    <row r="164" spans="1:4" x14ac:dyDescent="0.3">
      <c r="A164" s="315" t="s">
        <v>354</v>
      </c>
      <c r="B164" s="699"/>
      <c r="C164" s="469">
        <v>7</v>
      </c>
      <c r="D164" s="371">
        <v>1.0306</v>
      </c>
    </row>
    <row r="165" spans="1:4" x14ac:dyDescent="0.3">
      <c r="A165" s="315" t="s">
        <v>354</v>
      </c>
      <c r="B165" s="699"/>
      <c r="C165" s="469">
        <v>8</v>
      </c>
      <c r="D165" s="371">
        <v>1.0203</v>
      </c>
    </row>
    <row r="166" spans="1:4" x14ac:dyDescent="0.3">
      <c r="A166" s="315" t="s">
        <v>354</v>
      </c>
      <c r="B166" s="699"/>
      <c r="C166" s="469">
        <v>9</v>
      </c>
      <c r="D166" s="371">
        <v>1.01</v>
      </c>
    </row>
    <row r="167" spans="1:4" x14ac:dyDescent="0.3">
      <c r="A167" s="315" t="s">
        <v>354</v>
      </c>
      <c r="B167" s="699"/>
      <c r="C167" s="469">
        <v>10</v>
      </c>
      <c r="D167" s="371">
        <v>0.99970000000000003</v>
      </c>
    </row>
    <row r="168" spans="1:4" x14ac:dyDescent="0.3">
      <c r="A168" s="315" t="s">
        <v>354</v>
      </c>
      <c r="B168" s="699"/>
      <c r="C168" s="469">
        <v>11</v>
      </c>
      <c r="D168" s="371">
        <v>0.98929999999999996</v>
      </c>
    </row>
    <row r="169" spans="1:4" x14ac:dyDescent="0.3">
      <c r="A169" s="315" t="s">
        <v>354</v>
      </c>
      <c r="B169" s="699"/>
      <c r="C169" s="469">
        <v>12</v>
      </c>
      <c r="D169" s="371">
        <v>0.97899999999999998</v>
      </c>
    </row>
    <row r="170" spans="1:4" x14ac:dyDescent="0.3">
      <c r="A170" s="315" t="s">
        <v>354</v>
      </c>
      <c r="B170" s="699"/>
      <c r="C170" s="469">
        <v>13</v>
      </c>
      <c r="D170" s="371">
        <v>0.96870000000000001</v>
      </c>
    </row>
    <row r="171" spans="1:4" x14ac:dyDescent="0.3">
      <c r="A171" s="315" t="s">
        <v>354</v>
      </c>
      <c r="B171" s="699"/>
      <c r="C171" s="469">
        <v>14</v>
      </c>
      <c r="D171" s="371">
        <v>0.95830000000000004</v>
      </c>
    </row>
    <row r="172" spans="1:4" x14ac:dyDescent="0.3">
      <c r="A172" s="315" t="s">
        <v>354</v>
      </c>
      <c r="B172" s="699"/>
      <c r="C172" s="469">
        <v>15</v>
      </c>
      <c r="D172" s="371">
        <v>0.94799999999999995</v>
      </c>
    </row>
    <row r="173" spans="1:4" x14ac:dyDescent="0.3">
      <c r="A173" s="315" t="s">
        <v>354</v>
      </c>
      <c r="B173" s="699"/>
      <c r="C173" s="469">
        <v>16</v>
      </c>
      <c r="D173" s="371">
        <v>0.93769999999999998</v>
      </c>
    </row>
    <row r="174" spans="1:4" x14ac:dyDescent="0.3">
      <c r="A174" s="319" t="s">
        <v>354</v>
      </c>
      <c r="B174" s="700"/>
      <c r="C174" s="472">
        <v>17</v>
      </c>
      <c r="D174" s="473">
        <v>0.9274</v>
      </c>
    </row>
    <row r="175" spans="1:4" x14ac:dyDescent="0.3">
      <c r="A175" s="474" t="s">
        <v>356</v>
      </c>
      <c r="B175" s="699" t="s">
        <v>357</v>
      </c>
      <c r="C175" s="475">
        <v>1</v>
      </c>
      <c r="D175" s="476">
        <v>1.3323</v>
      </c>
    </row>
    <row r="176" spans="1:4" x14ac:dyDescent="0.3">
      <c r="A176" s="315" t="s">
        <v>356</v>
      </c>
      <c r="B176" s="699"/>
      <c r="C176" s="469">
        <v>2</v>
      </c>
      <c r="D176" s="371">
        <v>1.2349000000000001</v>
      </c>
    </row>
    <row r="177" spans="1:4" x14ac:dyDescent="0.3">
      <c r="A177" s="315" t="s">
        <v>356</v>
      </c>
      <c r="B177" s="699"/>
      <c r="C177" s="469">
        <v>3</v>
      </c>
      <c r="D177" s="371">
        <v>1.2236</v>
      </c>
    </row>
    <row r="178" spans="1:4" x14ac:dyDescent="0.3">
      <c r="A178" s="315" t="s">
        <v>356</v>
      </c>
      <c r="B178" s="699"/>
      <c r="C178" s="469">
        <v>4</v>
      </c>
      <c r="D178" s="371">
        <v>1.2110000000000001</v>
      </c>
    </row>
    <row r="179" spans="1:4" x14ac:dyDescent="0.3">
      <c r="A179" s="315" t="s">
        <v>356</v>
      </c>
      <c r="B179" s="699"/>
      <c r="C179" s="469">
        <v>5</v>
      </c>
      <c r="D179" s="371">
        <v>1.1982999999999999</v>
      </c>
    </row>
    <row r="180" spans="1:4" x14ac:dyDescent="0.3">
      <c r="A180" s="315" t="s">
        <v>356</v>
      </c>
      <c r="B180" s="699"/>
      <c r="C180" s="469">
        <v>6</v>
      </c>
      <c r="D180" s="371">
        <v>1.1856</v>
      </c>
    </row>
    <row r="181" spans="1:4" x14ac:dyDescent="0.3">
      <c r="A181" s="315" t="s">
        <v>356</v>
      </c>
      <c r="B181" s="699"/>
      <c r="C181" s="469">
        <v>7</v>
      </c>
      <c r="D181" s="371">
        <v>1.1729000000000001</v>
      </c>
    </row>
    <row r="182" spans="1:4" x14ac:dyDescent="0.3">
      <c r="A182" s="315" t="s">
        <v>356</v>
      </c>
      <c r="B182" s="699"/>
      <c r="C182" s="469">
        <v>8</v>
      </c>
      <c r="D182" s="371">
        <v>1.1601999999999999</v>
      </c>
    </row>
    <row r="183" spans="1:4" x14ac:dyDescent="0.3">
      <c r="A183" s="315" t="s">
        <v>356</v>
      </c>
      <c r="B183" s="699"/>
      <c r="C183" s="469">
        <v>9</v>
      </c>
      <c r="D183" s="371">
        <v>1.1475</v>
      </c>
    </row>
    <row r="184" spans="1:4" x14ac:dyDescent="0.3">
      <c r="A184" s="315" t="s">
        <v>356</v>
      </c>
      <c r="B184" s="699"/>
      <c r="C184" s="469">
        <v>10</v>
      </c>
      <c r="D184" s="371">
        <v>1.1348</v>
      </c>
    </row>
    <row r="185" spans="1:4" x14ac:dyDescent="0.3">
      <c r="A185" s="315" t="s">
        <v>356</v>
      </c>
      <c r="B185" s="699"/>
      <c r="C185" s="469">
        <v>11</v>
      </c>
      <c r="D185" s="371">
        <v>1.1221000000000001</v>
      </c>
    </row>
    <row r="186" spans="1:4" x14ac:dyDescent="0.3">
      <c r="A186" s="315" t="s">
        <v>356</v>
      </c>
      <c r="B186" s="699"/>
      <c r="C186" s="469">
        <v>12</v>
      </c>
      <c r="D186" s="371">
        <v>1.1093999999999999</v>
      </c>
    </row>
    <row r="187" spans="1:4" x14ac:dyDescent="0.3">
      <c r="A187" s="315" t="s">
        <v>356</v>
      </c>
      <c r="B187" s="699"/>
      <c r="C187" s="469">
        <v>13</v>
      </c>
      <c r="D187" s="371">
        <v>1.0967</v>
      </c>
    </row>
    <row r="188" spans="1:4" x14ac:dyDescent="0.3">
      <c r="A188" s="315" t="s">
        <v>356</v>
      </c>
      <c r="B188" s="699"/>
      <c r="C188" s="469">
        <v>14</v>
      </c>
      <c r="D188" s="371">
        <v>1.0840000000000001</v>
      </c>
    </row>
    <row r="189" spans="1:4" x14ac:dyDescent="0.3">
      <c r="A189" s="315" t="s">
        <v>356</v>
      </c>
      <c r="B189" s="699"/>
      <c r="C189" s="469">
        <v>15</v>
      </c>
      <c r="D189" s="371">
        <v>1.0713999999999999</v>
      </c>
    </row>
    <row r="190" spans="1:4" x14ac:dyDescent="0.3">
      <c r="A190" s="316" t="s">
        <v>356</v>
      </c>
      <c r="B190" s="699"/>
      <c r="C190" s="469">
        <v>16</v>
      </c>
      <c r="D190" s="371">
        <v>1.0587</v>
      </c>
    </row>
    <row r="191" spans="1:4" x14ac:dyDescent="0.3">
      <c r="A191" s="471" t="s">
        <v>358</v>
      </c>
      <c r="B191" s="673" t="s">
        <v>3312</v>
      </c>
      <c r="C191" s="469">
        <v>1</v>
      </c>
      <c r="D191" s="371">
        <v>1.3116000000000001</v>
      </c>
    </row>
    <row r="192" spans="1:4" x14ac:dyDescent="0.3">
      <c r="A192" s="315" t="s">
        <v>358</v>
      </c>
      <c r="B192" s="699"/>
      <c r="C192" s="469">
        <v>2</v>
      </c>
      <c r="D192" s="371">
        <v>1.1540999999999999</v>
      </c>
    </row>
    <row r="193" spans="1:4" x14ac:dyDescent="0.3">
      <c r="A193" s="315" t="s">
        <v>358</v>
      </c>
      <c r="B193" s="699"/>
      <c r="C193" s="469">
        <v>3</v>
      </c>
      <c r="D193" s="371">
        <v>1.1431</v>
      </c>
    </row>
    <row r="194" spans="1:4" x14ac:dyDescent="0.3">
      <c r="A194" s="315" t="s">
        <v>358</v>
      </c>
      <c r="B194" s="699"/>
      <c r="C194" s="469">
        <v>4</v>
      </c>
      <c r="D194" s="371">
        <v>1.1332</v>
      </c>
    </row>
    <row r="195" spans="1:4" x14ac:dyDescent="0.3">
      <c r="A195" s="315" t="s">
        <v>358</v>
      </c>
      <c r="B195" s="699"/>
      <c r="C195" s="469">
        <v>5</v>
      </c>
      <c r="D195" s="371">
        <v>1.1232</v>
      </c>
    </row>
    <row r="196" spans="1:4" x14ac:dyDescent="0.3">
      <c r="A196" s="315" t="s">
        <v>358</v>
      </c>
      <c r="B196" s="699"/>
      <c r="C196" s="469">
        <v>6</v>
      </c>
      <c r="D196" s="371">
        <v>1.1132</v>
      </c>
    </row>
    <row r="197" spans="1:4" x14ac:dyDescent="0.3">
      <c r="A197" s="315" t="s">
        <v>358</v>
      </c>
      <c r="B197" s="699"/>
      <c r="C197" s="469">
        <v>7</v>
      </c>
      <c r="D197" s="371">
        <v>1.1032</v>
      </c>
    </row>
    <row r="198" spans="1:4" x14ac:dyDescent="0.3">
      <c r="A198" s="315" t="s">
        <v>358</v>
      </c>
      <c r="B198" s="699"/>
      <c r="C198" s="469">
        <v>8</v>
      </c>
      <c r="D198" s="371">
        <v>1.0932999999999999</v>
      </c>
    </row>
    <row r="199" spans="1:4" x14ac:dyDescent="0.3">
      <c r="A199" s="315" t="s">
        <v>358</v>
      </c>
      <c r="B199" s="699"/>
      <c r="C199" s="469">
        <v>9</v>
      </c>
      <c r="D199" s="371">
        <v>1.0832999999999999</v>
      </c>
    </row>
    <row r="200" spans="1:4" x14ac:dyDescent="0.3">
      <c r="A200" s="315" t="s">
        <v>358</v>
      </c>
      <c r="B200" s="699"/>
      <c r="C200" s="469">
        <v>10</v>
      </c>
      <c r="D200" s="371">
        <v>1.0732999999999999</v>
      </c>
    </row>
    <row r="201" spans="1:4" x14ac:dyDescent="0.3">
      <c r="A201" s="315" t="s">
        <v>358</v>
      </c>
      <c r="B201" s="699"/>
      <c r="C201" s="469">
        <v>11</v>
      </c>
      <c r="D201" s="371">
        <v>1.0633999999999999</v>
      </c>
    </row>
    <row r="202" spans="1:4" x14ac:dyDescent="0.3">
      <c r="A202" s="315" t="s">
        <v>358</v>
      </c>
      <c r="B202" s="699"/>
      <c r="C202" s="469">
        <v>12</v>
      </c>
      <c r="D202" s="371">
        <v>1.0533999999999999</v>
      </c>
    </row>
    <row r="203" spans="1:4" x14ac:dyDescent="0.3">
      <c r="A203" s="315" t="s">
        <v>358</v>
      </c>
      <c r="B203" s="699"/>
      <c r="C203" s="469">
        <v>13</v>
      </c>
      <c r="D203" s="371">
        <v>1.0434000000000001</v>
      </c>
    </row>
    <row r="204" spans="1:4" x14ac:dyDescent="0.3">
      <c r="A204" s="315" t="s">
        <v>358</v>
      </c>
      <c r="B204" s="699"/>
      <c r="C204" s="469">
        <v>14</v>
      </c>
      <c r="D204" s="371">
        <v>1.0335000000000001</v>
      </c>
    </row>
    <row r="205" spans="1:4" x14ac:dyDescent="0.3">
      <c r="A205" s="315" t="s">
        <v>358</v>
      </c>
      <c r="B205" s="699"/>
      <c r="C205" s="469">
        <v>15</v>
      </c>
      <c r="D205" s="371">
        <v>1.0235000000000001</v>
      </c>
    </row>
    <row r="206" spans="1:4" x14ac:dyDescent="0.3">
      <c r="A206" s="315" t="s">
        <v>358</v>
      </c>
      <c r="B206" s="699"/>
      <c r="C206" s="469">
        <v>16</v>
      </c>
      <c r="D206" s="371">
        <v>1.0135000000000001</v>
      </c>
    </row>
    <row r="207" spans="1:4" x14ac:dyDescent="0.3">
      <c r="A207" s="315" t="s">
        <v>358</v>
      </c>
      <c r="B207" s="699"/>
      <c r="C207" s="469">
        <v>17</v>
      </c>
      <c r="D207" s="371">
        <v>1.0036</v>
      </c>
    </row>
    <row r="208" spans="1:4" x14ac:dyDescent="0.3">
      <c r="A208" s="315" t="s">
        <v>358</v>
      </c>
      <c r="B208" s="699"/>
      <c r="C208" s="469">
        <v>18</v>
      </c>
      <c r="D208" s="371">
        <v>0.99360000000000004</v>
      </c>
    </row>
    <row r="209" spans="1:4" x14ac:dyDescent="0.3">
      <c r="A209" s="315" t="s">
        <v>358</v>
      </c>
      <c r="B209" s="699"/>
      <c r="C209" s="469">
        <v>19</v>
      </c>
      <c r="D209" s="371">
        <v>0.98360000000000003</v>
      </c>
    </row>
    <row r="210" spans="1:4" x14ac:dyDescent="0.3">
      <c r="A210" s="315" t="s">
        <v>358</v>
      </c>
      <c r="B210" s="699"/>
      <c r="C210" s="469">
        <v>20</v>
      </c>
      <c r="D210" s="371">
        <v>0.97370000000000001</v>
      </c>
    </row>
    <row r="211" spans="1:4" x14ac:dyDescent="0.3">
      <c r="A211" s="319" t="s">
        <v>358</v>
      </c>
      <c r="B211" s="700"/>
      <c r="C211" s="472">
        <v>21</v>
      </c>
      <c r="D211" s="473">
        <v>0.9637</v>
      </c>
    </row>
    <row r="212" spans="1:4" x14ac:dyDescent="0.3">
      <c r="A212" s="474" t="s">
        <v>359</v>
      </c>
      <c r="B212" s="699" t="s">
        <v>3313</v>
      </c>
      <c r="C212" s="475">
        <v>1</v>
      </c>
      <c r="D212" s="476">
        <v>1.2343</v>
      </c>
    </row>
    <row r="213" spans="1:4" x14ac:dyDescent="0.3">
      <c r="A213" s="315" t="s">
        <v>359</v>
      </c>
      <c r="B213" s="699"/>
      <c r="C213" s="469">
        <v>2</v>
      </c>
      <c r="D213" s="371">
        <v>1.0926</v>
      </c>
    </row>
    <row r="214" spans="1:4" x14ac:dyDescent="0.3">
      <c r="A214" s="315" t="s">
        <v>359</v>
      </c>
      <c r="B214" s="699"/>
      <c r="C214" s="469">
        <v>3</v>
      </c>
      <c r="D214" s="371">
        <v>1.0517000000000001</v>
      </c>
    </row>
    <row r="215" spans="1:4" x14ac:dyDescent="0.3">
      <c r="A215" s="315" t="s">
        <v>359</v>
      </c>
      <c r="B215" s="699"/>
      <c r="C215" s="469">
        <v>4</v>
      </c>
      <c r="D215" s="371">
        <v>1.0398000000000001</v>
      </c>
    </row>
    <row r="216" spans="1:4" x14ac:dyDescent="0.3">
      <c r="A216" s="315" t="s">
        <v>359</v>
      </c>
      <c r="B216" s="699"/>
      <c r="C216" s="469">
        <v>5</v>
      </c>
      <c r="D216" s="371">
        <v>1.0294000000000001</v>
      </c>
    </row>
    <row r="217" spans="1:4" x14ac:dyDescent="0.3">
      <c r="A217" s="315" t="s">
        <v>359</v>
      </c>
      <c r="B217" s="699"/>
      <c r="C217" s="469">
        <v>6</v>
      </c>
      <c r="D217" s="371">
        <v>1.0188999999999999</v>
      </c>
    </row>
    <row r="218" spans="1:4" x14ac:dyDescent="0.3">
      <c r="A218" s="315" t="s">
        <v>359</v>
      </c>
      <c r="B218" s="699"/>
      <c r="C218" s="469">
        <v>7</v>
      </c>
      <c r="D218" s="371">
        <v>1.0085</v>
      </c>
    </row>
    <row r="219" spans="1:4" x14ac:dyDescent="0.3">
      <c r="A219" s="315" t="s">
        <v>359</v>
      </c>
      <c r="B219" s="699"/>
      <c r="C219" s="469">
        <v>8</v>
      </c>
      <c r="D219" s="371">
        <v>0.99809999999999999</v>
      </c>
    </row>
    <row r="220" spans="1:4" x14ac:dyDescent="0.3">
      <c r="A220" s="315" t="s">
        <v>359</v>
      </c>
      <c r="B220" s="699"/>
      <c r="C220" s="469">
        <v>9</v>
      </c>
      <c r="D220" s="371">
        <v>0.98760000000000003</v>
      </c>
    </row>
    <row r="221" spans="1:4" x14ac:dyDescent="0.3">
      <c r="A221" s="315" t="s">
        <v>359</v>
      </c>
      <c r="B221" s="699"/>
      <c r="C221" s="469">
        <v>10</v>
      </c>
      <c r="D221" s="371">
        <v>0.97719999999999996</v>
      </c>
    </row>
    <row r="222" spans="1:4" x14ac:dyDescent="0.3">
      <c r="A222" s="315" t="s">
        <v>359</v>
      </c>
      <c r="B222" s="699"/>
      <c r="C222" s="469">
        <v>11</v>
      </c>
      <c r="D222" s="371">
        <v>0.9667</v>
      </c>
    </row>
    <row r="223" spans="1:4" x14ac:dyDescent="0.3">
      <c r="A223" s="315" t="s">
        <v>359</v>
      </c>
      <c r="B223" s="699"/>
      <c r="C223" s="469">
        <v>12</v>
      </c>
      <c r="D223" s="371">
        <v>0.95630000000000004</v>
      </c>
    </row>
    <row r="224" spans="1:4" x14ac:dyDescent="0.3">
      <c r="A224" s="315" t="s">
        <v>359</v>
      </c>
      <c r="B224" s="699"/>
      <c r="C224" s="469">
        <v>13</v>
      </c>
      <c r="D224" s="371">
        <v>0.94579999999999997</v>
      </c>
    </row>
    <row r="225" spans="1:4" x14ac:dyDescent="0.3">
      <c r="A225" s="315" t="s">
        <v>359</v>
      </c>
      <c r="B225" s="699"/>
      <c r="C225" s="469">
        <v>14</v>
      </c>
      <c r="D225" s="371">
        <v>0.93540000000000001</v>
      </c>
    </row>
    <row r="226" spans="1:4" x14ac:dyDescent="0.3">
      <c r="A226" s="315" t="s">
        <v>359</v>
      </c>
      <c r="B226" s="699"/>
      <c r="C226" s="469">
        <v>15</v>
      </c>
      <c r="D226" s="371">
        <v>0.92490000000000006</v>
      </c>
    </row>
    <row r="227" spans="1:4" x14ac:dyDescent="0.3">
      <c r="A227" s="315" t="s">
        <v>359</v>
      </c>
      <c r="B227" s="699"/>
      <c r="C227" s="469">
        <v>16</v>
      </c>
      <c r="D227" s="371">
        <v>0.91449999999999998</v>
      </c>
    </row>
    <row r="228" spans="1:4" x14ac:dyDescent="0.3">
      <c r="A228" s="315" t="s">
        <v>359</v>
      </c>
      <c r="B228" s="699"/>
      <c r="C228" s="469">
        <v>17</v>
      </c>
      <c r="D228" s="371">
        <v>0.90410000000000001</v>
      </c>
    </row>
    <row r="229" spans="1:4" x14ac:dyDescent="0.3">
      <c r="A229" s="315" t="s">
        <v>359</v>
      </c>
      <c r="B229" s="699"/>
      <c r="C229" s="469">
        <v>18</v>
      </c>
      <c r="D229" s="371">
        <v>0.89359999999999995</v>
      </c>
    </row>
    <row r="230" spans="1:4" x14ac:dyDescent="0.3">
      <c r="A230" s="315" t="s">
        <v>359</v>
      </c>
      <c r="B230" s="699"/>
      <c r="C230" s="469">
        <v>19</v>
      </c>
      <c r="D230" s="371">
        <v>0.88319999999999999</v>
      </c>
    </row>
    <row r="231" spans="1:4" x14ac:dyDescent="0.3">
      <c r="A231" s="319" t="s">
        <v>359</v>
      </c>
      <c r="B231" s="700"/>
      <c r="C231" s="472">
        <v>20</v>
      </c>
      <c r="D231" s="473">
        <v>0.87270000000000003</v>
      </c>
    </row>
    <row r="232" spans="1:4" x14ac:dyDescent="0.3">
      <c r="A232" s="474" t="s">
        <v>360</v>
      </c>
      <c r="B232" s="699" t="s">
        <v>361</v>
      </c>
      <c r="C232" s="475">
        <v>1</v>
      </c>
      <c r="D232" s="476">
        <v>1.2871999999999999</v>
      </c>
    </row>
    <row r="233" spans="1:4" x14ac:dyDescent="0.3">
      <c r="A233" s="315" t="s">
        <v>360</v>
      </c>
      <c r="B233" s="699"/>
      <c r="C233" s="469">
        <v>2</v>
      </c>
      <c r="D233" s="371">
        <v>1.1980999999999999</v>
      </c>
    </row>
    <row r="234" spans="1:4" x14ac:dyDescent="0.3">
      <c r="A234" s="315" t="s">
        <v>360</v>
      </c>
      <c r="B234" s="699"/>
      <c r="C234" s="469">
        <v>3</v>
      </c>
      <c r="D234" s="371">
        <v>1.1172</v>
      </c>
    </row>
    <row r="235" spans="1:4" x14ac:dyDescent="0.3">
      <c r="A235" s="315" t="s">
        <v>360</v>
      </c>
      <c r="B235" s="699"/>
      <c r="C235" s="469">
        <v>4</v>
      </c>
      <c r="D235" s="371">
        <v>1.1049</v>
      </c>
    </row>
    <row r="236" spans="1:4" x14ac:dyDescent="0.3">
      <c r="A236" s="315" t="s">
        <v>360</v>
      </c>
      <c r="B236" s="699"/>
      <c r="C236" s="469">
        <v>5</v>
      </c>
      <c r="D236" s="371">
        <v>1.0926</v>
      </c>
    </row>
    <row r="237" spans="1:4" x14ac:dyDescent="0.3">
      <c r="A237" s="315" t="s">
        <v>360</v>
      </c>
      <c r="B237" s="699"/>
      <c r="C237" s="469">
        <v>6</v>
      </c>
      <c r="D237" s="371">
        <v>1.0803</v>
      </c>
    </row>
    <row r="238" spans="1:4" x14ac:dyDescent="0.3">
      <c r="A238" s="315" t="s">
        <v>360</v>
      </c>
      <c r="B238" s="699"/>
      <c r="C238" s="469">
        <v>7</v>
      </c>
      <c r="D238" s="371">
        <v>1.0680000000000001</v>
      </c>
    </row>
    <row r="239" spans="1:4" x14ac:dyDescent="0.3">
      <c r="A239" s="316" t="s">
        <v>360</v>
      </c>
      <c r="B239" s="699"/>
      <c r="C239" s="469">
        <v>8</v>
      </c>
      <c r="D239" s="371">
        <v>1.0556000000000001</v>
      </c>
    </row>
    <row r="240" spans="1:4" x14ac:dyDescent="0.3">
      <c r="A240" s="471" t="s">
        <v>362</v>
      </c>
      <c r="B240" s="673" t="s">
        <v>363</v>
      </c>
      <c r="C240" s="469">
        <v>1</v>
      </c>
      <c r="D240" s="371">
        <v>1.2286999999999999</v>
      </c>
    </row>
    <row r="241" spans="1:4" x14ac:dyDescent="0.3">
      <c r="A241" s="315" t="s">
        <v>362</v>
      </c>
      <c r="B241" s="699"/>
      <c r="C241" s="469">
        <v>2</v>
      </c>
      <c r="D241" s="371">
        <v>1.1317999999999999</v>
      </c>
    </row>
    <row r="242" spans="1:4" x14ac:dyDescent="0.3">
      <c r="A242" s="315" t="s">
        <v>362</v>
      </c>
      <c r="B242" s="699"/>
      <c r="C242" s="469">
        <v>3</v>
      </c>
      <c r="D242" s="371">
        <v>1.0859000000000001</v>
      </c>
    </row>
    <row r="243" spans="1:4" x14ac:dyDescent="0.3">
      <c r="A243" s="315" t="s">
        <v>362</v>
      </c>
      <c r="B243" s="699"/>
      <c r="C243" s="469">
        <v>4</v>
      </c>
      <c r="D243" s="371">
        <v>1.0741000000000001</v>
      </c>
    </row>
    <row r="244" spans="1:4" x14ac:dyDescent="0.3">
      <c r="A244" s="315" t="s">
        <v>362</v>
      </c>
      <c r="B244" s="699"/>
      <c r="C244" s="469">
        <v>5</v>
      </c>
      <c r="D244" s="371">
        <v>1.0649999999999999</v>
      </c>
    </row>
    <row r="245" spans="1:4" x14ac:dyDescent="0.3">
      <c r="A245" s="315" t="s">
        <v>362</v>
      </c>
      <c r="B245" s="699"/>
      <c r="C245" s="469">
        <v>6</v>
      </c>
      <c r="D245" s="371">
        <v>1.0558000000000001</v>
      </c>
    </row>
    <row r="246" spans="1:4" x14ac:dyDescent="0.3">
      <c r="A246" s="315" t="s">
        <v>362</v>
      </c>
      <c r="B246" s="699"/>
      <c r="C246" s="469">
        <v>7</v>
      </c>
      <c r="D246" s="371">
        <v>1.0467</v>
      </c>
    </row>
    <row r="247" spans="1:4" x14ac:dyDescent="0.3">
      <c r="A247" s="315" t="s">
        <v>362</v>
      </c>
      <c r="B247" s="699"/>
      <c r="C247" s="469">
        <v>8</v>
      </c>
      <c r="D247" s="371">
        <v>1.0375000000000001</v>
      </c>
    </row>
    <row r="248" spans="1:4" x14ac:dyDescent="0.3">
      <c r="A248" s="315" t="s">
        <v>362</v>
      </c>
      <c r="B248" s="699"/>
      <c r="C248" s="469">
        <v>9</v>
      </c>
      <c r="D248" s="371">
        <v>1.0284</v>
      </c>
    </row>
    <row r="249" spans="1:4" x14ac:dyDescent="0.3">
      <c r="A249" s="315" t="s">
        <v>362</v>
      </c>
      <c r="B249" s="699"/>
      <c r="C249" s="469">
        <v>10</v>
      </c>
      <c r="D249" s="371">
        <v>1.0192000000000001</v>
      </c>
    </row>
    <row r="250" spans="1:4" x14ac:dyDescent="0.3">
      <c r="A250" s="315" t="s">
        <v>362</v>
      </c>
      <c r="B250" s="699"/>
      <c r="C250" s="469">
        <v>11</v>
      </c>
      <c r="D250" s="371">
        <v>1.0101</v>
      </c>
    </row>
    <row r="251" spans="1:4" x14ac:dyDescent="0.3">
      <c r="A251" s="315" t="s">
        <v>362</v>
      </c>
      <c r="B251" s="699"/>
      <c r="C251" s="469">
        <v>12</v>
      </c>
      <c r="D251" s="371">
        <v>1.0008999999999999</v>
      </c>
    </row>
    <row r="252" spans="1:4" x14ac:dyDescent="0.3">
      <c r="A252" s="315" t="s">
        <v>362</v>
      </c>
      <c r="B252" s="699"/>
      <c r="C252" s="469">
        <v>13</v>
      </c>
      <c r="D252" s="371">
        <v>0.99180000000000001</v>
      </c>
    </row>
    <row r="253" spans="1:4" x14ac:dyDescent="0.3">
      <c r="A253" s="315" t="s">
        <v>362</v>
      </c>
      <c r="B253" s="699"/>
      <c r="C253" s="469">
        <v>14</v>
      </c>
      <c r="D253" s="371">
        <v>0.98260000000000003</v>
      </c>
    </row>
    <row r="254" spans="1:4" x14ac:dyDescent="0.3">
      <c r="A254" s="315" t="s">
        <v>362</v>
      </c>
      <c r="B254" s="699"/>
      <c r="C254" s="469">
        <v>15</v>
      </c>
      <c r="D254" s="371">
        <v>0.97340000000000004</v>
      </c>
    </row>
    <row r="255" spans="1:4" x14ac:dyDescent="0.3">
      <c r="A255" s="315" t="s">
        <v>362</v>
      </c>
      <c r="B255" s="699"/>
      <c r="C255" s="469">
        <v>16</v>
      </c>
      <c r="D255" s="371">
        <v>0.96430000000000005</v>
      </c>
    </row>
    <row r="256" spans="1:4" x14ac:dyDescent="0.3">
      <c r="A256" s="315" t="s">
        <v>362</v>
      </c>
      <c r="B256" s="699"/>
      <c r="C256" s="469">
        <v>17</v>
      </c>
      <c r="D256" s="371">
        <v>0.95509999999999995</v>
      </c>
    </row>
    <row r="257" spans="1:4" x14ac:dyDescent="0.3">
      <c r="A257" s="315" t="s">
        <v>362</v>
      </c>
      <c r="B257" s="699"/>
      <c r="C257" s="469">
        <v>18</v>
      </c>
      <c r="D257" s="371">
        <v>0.94599999999999995</v>
      </c>
    </row>
    <row r="258" spans="1:4" x14ac:dyDescent="0.3">
      <c r="A258" s="315" t="s">
        <v>362</v>
      </c>
      <c r="B258" s="699"/>
      <c r="C258" s="469">
        <v>19</v>
      </c>
      <c r="D258" s="371">
        <v>0.93679999999999997</v>
      </c>
    </row>
    <row r="259" spans="1:4" x14ac:dyDescent="0.3">
      <c r="A259" s="319" t="s">
        <v>362</v>
      </c>
      <c r="B259" s="700"/>
      <c r="C259" s="472">
        <v>20</v>
      </c>
      <c r="D259" s="473">
        <v>0.92769999999999997</v>
      </c>
    </row>
    <row r="260" spans="1:4" x14ac:dyDescent="0.3">
      <c r="A260" s="474" t="s">
        <v>364</v>
      </c>
      <c r="B260" s="699" t="s">
        <v>365</v>
      </c>
      <c r="C260" s="475">
        <v>1</v>
      </c>
      <c r="D260" s="476">
        <v>1.5342</v>
      </c>
    </row>
    <row r="261" spans="1:4" x14ac:dyDescent="0.3">
      <c r="A261" s="315" t="s">
        <v>364</v>
      </c>
      <c r="B261" s="699"/>
      <c r="C261" s="469">
        <v>2</v>
      </c>
      <c r="D261" s="371">
        <v>1.4823</v>
      </c>
    </row>
    <row r="262" spans="1:4" x14ac:dyDescent="0.3">
      <c r="A262" s="315" t="s">
        <v>364</v>
      </c>
      <c r="B262" s="699"/>
      <c r="C262" s="469">
        <v>3</v>
      </c>
      <c r="D262" s="371">
        <v>1.4401999999999999</v>
      </c>
    </row>
    <row r="263" spans="1:4" x14ac:dyDescent="0.3">
      <c r="A263" s="315" t="s">
        <v>364</v>
      </c>
      <c r="B263" s="699"/>
      <c r="C263" s="469">
        <v>4</v>
      </c>
      <c r="D263" s="371">
        <v>1.4217</v>
      </c>
    </row>
    <row r="264" spans="1:4" x14ac:dyDescent="0.3">
      <c r="A264" s="315" t="s">
        <v>364</v>
      </c>
      <c r="B264" s="699"/>
      <c r="C264" s="469">
        <v>5</v>
      </c>
      <c r="D264" s="371">
        <v>1.4064000000000001</v>
      </c>
    </row>
    <row r="265" spans="1:4" x14ac:dyDescent="0.3">
      <c r="A265" s="315" t="s">
        <v>364</v>
      </c>
      <c r="B265" s="699"/>
      <c r="C265" s="469">
        <v>6</v>
      </c>
      <c r="D265" s="371">
        <v>1.3911</v>
      </c>
    </row>
    <row r="266" spans="1:4" x14ac:dyDescent="0.3">
      <c r="A266" s="315" t="s">
        <v>364</v>
      </c>
      <c r="B266" s="699"/>
      <c r="C266" s="469">
        <v>7</v>
      </c>
      <c r="D266" s="371">
        <v>1.3757999999999999</v>
      </c>
    </row>
    <row r="267" spans="1:4" x14ac:dyDescent="0.3">
      <c r="A267" s="315" t="s">
        <v>364</v>
      </c>
      <c r="B267" s="699"/>
      <c r="C267" s="469">
        <v>8</v>
      </c>
      <c r="D267" s="371">
        <v>1.3605</v>
      </c>
    </row>
    <row r="268" spans="1:4" x14ac:dyDescent="0.3">
      <c r="A268" s="315" t="s">
        <v>364</v>
      </c>
      <c r="B268" s="699"/>
      <c r="C268" s="469">
        <v>9</v>
      </c>
      <c r="D268" s="371">
        <v>1.3452</v>
      </c>
    </row>
    <row r="269" spans="1:4" x14ac:dyDescent="0.3">
      <c r="A269" s="315" t="s">
        <v>364</v>
      </c>
      <c r="B269" s="699"/>
      <c r="C269" s="469">
        <v>10</v>
      </c>
      <c r="D269" s="371">
        <v>1.3299000000000001</v>
      </c>
    </row>
    <row r="270" spans="1:4" x14ac:dyDescent="0.3">
      <c r="A270" s="315" t="s">
        <v>364</v>
      </c>
      <c r="B270" s="699"/>
      <c r="C270" s="469">
        <v>11</v>
      </c>
      <c r="D270" s="371">
        <v>1.3146</v>
      </c>
    </row>
    <row r="271" spans="1:4" x14ac:dyDescent="0.3">
      <c r="A271" s="315" t="s">
        <v>364</v>
      </c>
      <c r="B271" s="699"/>
      <c r="C271" s="469">
        <v>12</v>
      </c>
      <c r="D271" s="371">
        <v>1.2992999999999999</v>
      </c>
    </row>
    <row r="272" spans="1:4" x14ac:dyDescent="0.3">
      <c r="A272" s="315" t="s">
        <v>364</v>
      </c>
      <c r="B272" s="699"/>
      <c r="C272" s="469">
        <v>13</v>
      </c>
      <c r="D272" s="371">
        <v>1.284</v>
      </c>
    </row>
    <row r="273" spans="1:4" x14ac:dyDescent="0.3">
      <c r="A273" s="315" t="s">
        <v>364</v>
      </c>
      <c r="B273" s="699"/>
      <c r="C273" s="469">
        <v>14</v>
      </c>
      <c r="D273" s="371">
        <v>1.2686999999999999</v>
      </c>
    </row>
    <row r="274" spans="1:4" x14ac:dyDescent="0.3">
      <c r="A274" s="315" t="s">
        <v>364</v>
      </c>
      <c r="B274" s="699"/>
      <c r="C274" s="469">
        <v>15</v>
      </c>
      <c r="D274" s="371">
        <v>1.2534000000000001</v>
      </c>
    </row>
    <row r="275" spans="1:4" x14ac:dyDescent="0.3">
      <c r="A275" s="315" t="s">
        <v>364</v>
      </c>
      <c r="B275" s="699"/>
      <c r="C275" s="469">
        <v>16</v>
      </c>
      <c r="D275" s="371">
        <v>1.2382</v>
      </c>
    </row>
    <row r="276" spans="1:4" x14ac:dyDescent="0.3">
      <c r="A276" s="315" t="s">
        <v>364</v>
      </c>
      <c r="B276" s="699"/>
      <c r="C276" s="469">
        <v>17</v>
      </c>
      <c r="D276" s="371">
        <v>1.2229000000000001</v>
      </c>
    </row>
    <row r="277" spans="1:4" x14ac:dyDescent="0.3">
      <c r="A277" s="316" t="s">
        <v>364</v>
      </c>
      <c r="B277" s="699"/>
      <c r="C277" s="469">
        <v>18</v>
      </c>
      <c r="D277" s="371">
        <v>1.2076</v>
      </c>
    </row>
    <row r="278" spans="1:4" x14ac:dyDescent="0.3">
      <c r="A278" s="471" t="s">
        <v>366</v>
      </c>
      <c r="B278" s="673" t="s">
        <v>4049</v>
      </c>
      <c r="C278" s="469">
        <v>1</v>
      </c>
      <c r="D278" s="371">
        <v>1.4814000000000001</v>
      </c>
    </row>
    <row r="279" spans="1:4" x14ac:dyDescent="0.3">
      <c r="A279" s="315" t="s">
        <v>366</v>
      </c>
      <c r="B279" s="699"/>
      <c r="C279" s="469">
        <v>2</v>
      </c>
      <c r="D279" s="371">
        <v>1.4127000000000001</v>
      </c>
    </row>
    <row r="280" spans="1:4" x14ac:dyDescent="0.3">
      <c r="A280" s="315" t="s">
        <v>366</v>
      </c>
      <c r="B280" s="699"/>
      <c r="C280" s="469">
        <v>3</v>
      </c>
      <c r="D280" s="371">
        <v>1.3859999999999999</v>
      </c>
    </row>
    <row r="281" spans="1:4" x14ac:dyDescent="0.3">
      <c r="A281" s="315" t="s">
        <v>366</v>
      </c>
      <c r="B281" s="699"/>
      <c r="C281" s="469">
        <v>4</v>
      </c>
      <c r="D281" s="371">
        <v>1.3631</v>
      </c>
    </row>
    <row r="282" spans="1:4" x14ac:dyDescent="0.3">
      <c r="A282" s="315" t="s">
        <v>366</v>
      </c>
      <c r="B282" s="699"/>
      <c r="C282" s="469">
        <v>5</v>
      </c>
      <c r="D282" s="371">
        <v>1.3415999999999999</v>
      </c>
    </row>
    <row r="283" spans="1:4" x14ac:dyDescent="0.3">
      <c r="A283" s="315" t="s">
        <v>366</v>
      </c>
      <c r="B283" s="699"/>
      <c r="C283" s="469">
        <v>6</v>
      </c>
      <c r="D283" s="371">
        <v>1.3201000000000001</v>
      </c>
    </row>
    <row r="284" spans="1:4" x14ac:dyDescent="0.3">
      <c r="A284" s="315" t="s">
        <v>366</v>
      </c>
      <c r="B284" s="699"/>
      <c r="C284" s="469">
        <v>7</v>
      </c>
      <c r="D284" s="371">
        <v>1.2986</v>
      </c>
    </row>
    <row r="285" spans="1:4" x14ac:dyDescent="0.3">
      <c r="A285" s="315" t="s">
        <v>366</v>
      </c>
      <c r="B285" s="699"/>
      <c r="C285" s="469">
        <v>8</v>
      </c>
      <c r="D285" s="371">
        <v>1.2771999999999999</v>
      </c>
    </row>
    <row r="286" spans="1:4" x14ac:dyDescent="0.3">
      <c r="A286" s="315" t="s">
        <v>366</v>
      </c>
      <c r="B286" s="699"/>
      <c r="C286" s="469">
        <v>9</v>
      </c>
      <c r="D286" s="371">
        <v>1.2557</v>
      </c>
    </row>
    <row r="287" spans="1:4" x14ac:dyDescent="0.3">
      <c r="A287" s="315" t="s">
        <v>366</v>
      </c>
      <c r="B287" s="699"/>
      <c r="C287" s="469">
        <v>10</v>
      </c>
      <c r="D287" s="371">
        <v>1.2342</v>
      </c>
    </row>
    <row r="288" spans="1:4" x14ac:dyDescent="0.3">
      <c r="A288" s="315" t="s">
        <v>366</v>
      </c>
      <c r="B288" s="699"/>
      <c r="C288" s="469">
        <v>11</v>
      </c>
      <c r="D288" s="371">
        <v>1.2126999999999999</v>
      </c>
    </row>
    <row r="289" spans="1:4" x14ac:dyDescent="0.3">
      <c r="A289" s="315" t="s">
        <v>366</v>
      </c>
      <c r="B289" s="699"/>
      <c r="C289" s="469">
        <v>12</v>
      </c>
      <c r="D289" s="371">
        <v>1.1912</v>
      </c>
    </row>
    <row r="290" spans="1:4" x14ac:dyDescent="0.3">
      <c r="A290" s="319" t="s">
        <v>366</v>
      </c>
      <c r="B290" s="700"/>
      <c r="C290" s="472">
        <v>13</v>
      </c>
      <c r="D290" s="473">
        <v>1.1698</v>
      </c>
    </row>
    <row r="291" spans="1:4" x14ac:dyDescent="0.3">
      <c r="A291" s="474" t="s">
        <v>368</v>
      </c>
      <c r="B291" s="699" t="s">
        <v>369</v>
      </c>
      <c r="C291" s="475">
        <v>1</v>
      </c>
      <c r="D291" s="476">
        <v>1.3707</v>
      </c>
    </row>
    <row r="292" spans="1:4" x14ac:dyDescent="0.3">
      <c r="A292" s="315" t="s">
        <v>368</v>
      </c>
      <c r="B292" s="699"/>
      <c r="C292" s="469">
        <v>2</v>
      </c>
      <c r="D292" s="371">
        <v>1.345</v>
      </c>
    </row>
    <row r="293" spans="1:4" x14ac:dyDescent="0.3">
      <c r="A293" s="315" t="s">
        <v>368</v>
      </c>
      <c r="B293" s="699"/>
      <c r="C293" s="469">
        <v>3</v>
      </c>
      <c r="D293" s="371">
        <v>1.3273999999999999</v>
      </c>
    </row>
    <row r="294" spans="1:4" x14ac:dyDescent="0.3">
      <c r="A294" s="315" t="s">
        <v>368</v>
      </c>
      <c r="B294" s="699"/>
      <c r="C294" s="469">
        <v>4</v>
      </c>
      <c r="D294" s="371">
        <v>1.3098000000000001</v>
      </c>
    </row>
    <row r="295" spans="1:4" x14ac:dyDescent="0.3">
      <c r="A295" s="315" t="s">
        <v>368</v>
      </c>
      <c r="B295" s="699"/>
      <c r="C295" s="469">
        <v>5</v>
      </c>
      <c r="D295" s="371">
        <v>1.2922</v>
      </c>
    </row>
    <row r="296" spans="1:4" x14ac:dyDescent="0.3">
      <c r="A296" s="315" t="s">
        <v>368</v>
      </c>
      <c r="B296" s="699"/>
      <c r="C296" s="469">
        <v>6</v>
      </c>
      <c r="D296" s="371">
        <v>1.2746</v>
      </c>
    </row>
    <row r="297" spans="1:4" x14ac:dyDescent="0.3">
      <c r="A297" s="315" t="s">
        <v>368</v>
      </c>
      <c r="B297" s="699"/>
      <c r="C297" s="469">
        <v>7</v>
      </c>
      <c r="D297" s="371">
        <v>1.2569999999999999</v>
      </c>
    </row>
    <row r="298" spans="1:4" x14ac:dyDescent="0.3">
      <c r="A298" s="315" t="s">
        <v>368</v>
      </c>
      <c r="B298" s="699"/>
      <c r="C298" s="469">
        <v>8</v>
      </c>
      <c r="D298" s="371">
        <v>1.2394000000000001</v>
      </c>
    </row>
    <row r="299" spans="1:4" x14ac:dyDescent="0.3">
      <c r="A299" s="315" t="s">
        <v>368</v>
      </c>
      <c r="B299" s="699"/>
      <c r="C299" s="469">
        <v>9</v>
      </c>
      <c r="D299" s="371">
        <v>1.2218</v>
      </c>
    </row>
    <row r="300" spans="1:4" x14ac:dyDescent="0.3">
      <c r="A300" s="315" t="s">
        <v>368</v>
      </c>
      <c r="B300" s="699"/>
      <c r="C300" s="469">
        <v>10</v>
      </c>
      <c r="D300" s="371">
        <v>1.2041999999999999</v>
      </c>
    </row>
    <row r="301" spans="1:4" x14ac:dyDescent="0.3">
      <c r="A301" s="315" t="s">
        <v>368</v>
      </c>
      <c r="B301" s="699"/>
      <c r="C301" s="469">
        <v>11</v>
      </c>
      <c r="D301" s="371">
        <v>1.1866000000000001</v>
      </c>
    </row>
    <row r="302" spans="1:4" x14ac:dyDescent="0.3">
      <c r="A302" s="315" t="s">
        <v>368</v>
      </c>
      <c r="B302" s="699"/>
      <c r="C302" s="469">
        <v>12</v>
      </c>
      <c r="D302" s="371">
        <v>1.169</v>
      </c>
    </row>
    <row r="303" spans="1:4" x14ac:dyDescent="0.3">
      <c r="A303" s="315" t="s">
        <v>368</v>
      </c>
      <c r="B303" s="699"/>
      <c r="C303" s="469">
        <v>13</v>
      </c>
      <c r="D303" s="371">
        <v>1.1515</v>
      </c>
    </row>
    <row r="304" spans="1:4" x14ac:dyDescent="0.3">
      <c r="A304" s="315" t="s">
        <v>368</v>
      </c>
      <c r="B304" s="699"/>
      <c r="C304" s="469">
        <v>14</v>
      </c>
      <c r="D304" s="371">
        <v>1.1338999999999999</v>
      </c>
    </row>
    <row r="305" spans="1:4" x14ac:dyDescent="0.3">
      <c r="A305" s="315" t="s">
        <v>368</v>
      </c>
      <c r="B305" s="699"/>
      <c r="C305" s="469">
        <v>15</v>
      </c>
      <c r="D305" s="371">
        <v>1.1163000000000001</v>
      </c>
    </row>
    <row r="306" spans="1:4" x14ac:dyDescent="0.3">
      <c r="A306" s="315" t="s">
        <v>368</v>
      </c>
      <c r="B306" s="699"/>
      <c r="C306" s="469">
        <v>16</v>
      </c>
      <c r="D306" s="371">
        <v>1.0987</v>
      </c>
    </row>
    <row r="307" spans="1:4" x14ac:dyDescent="0.3">
      <c r="A307" s="315" t="s">
        <v>368</v>
      </c>
      <c r="B307" s="699"/>
      <c r="C307" s="469">
        <v>17</v>
      </c>
      <c r="D307" s="371">
        <v>1.0810999999999999</v>
      </c>
    </row>
    <row r="308" spans="1:4" x14ac:dyDescent="0.3">
      <c r="A308" s="316" t="s">
        <v>368</v>
      </c>
      <c r="B308" s="699"/>
      <c r="C308" s="469">
        <v>18</v>
      </c>
      <c r="D308" s="371">
        <v>1.0634999999999999</v>
      </c>
    </row>
    <row r="309" spans="1:4" ht="21" customHeight="1" x14ac:dyDescent="0.3">
      <c r="A309" s="383" t="s">
        <v>370</v>
      </c>
      <c r="B309" s="384"/>
      <c r="C309" s="385"/>
      <c r="D309" s="386"/>
    </row>
    <row r="310" spans="1:4" x14ac:dyDescent="0.3">
      <c r="A310" s="471" t="s">
        <v>371</v>
      </c>
      <c r="B310" s="673" t="s">
        <v>372</v>
      </c>
      <c r="C310" s="469">
        <v>1</v>
      </c>
      <c r="D310" s="371">
        <v>2.1888999999999998</v>
      </c>
    </row>
    <row r="311" spans="1:4" x14ac:dyDescent="0.3">
      <c r="A311" s="315" t="s">
        <v>371</v>
      </c>
      <c r="B311" s="699"/>
      <c r="C311" s="469">
        <v>2</v>
      </c>
      <c r="D311" s="371">
        <v>2.1312000000000002</v>
      </c>
    </row>
    <row r="312" spans="1:4" x14ac:dyDescent="0.3">
      <c r="A312" s="315" t="s">
        <v>371</v>
      </c>
      <c r="B312" s="699"/>
      <c r="C312" s="469">
        <v>3</v>
      </c>
      <c r="D312" s="371">
        <v>2.0767000000000002</v>
      </c>
    </row>
    <row r="313" spans="1:4" x14ac:dyDescent="0.3">
      <c r="A313" s="315" t="s">
        <v>371</v>
      </c>
      <c r="B313" s="699"/>
      <c r="C313" s="469">
        <v>4</v>
      </c>
      <c r="D313" s="371">
        <v>2.0221</v>
      </c>
    </row>
    <row r="314" spans="1:4" x14ac:dyDescent="0.3">
      <c r="A314" s="315" t="s">
        <v>371</v>
      </c>
      <c r="B314" s="699"/>
      <c r="C314" s="469">
        <v>5</v>
      </c>
      <c r="D314" s="371">
        <v>1.9675</v>
      </c>
    </row>
    <row r="315" spans="1:4" x14ac:dyDescent="0.3">
      <c r="A315" s="315" t="s">
        <v>371</v>
      </c>
      <c r="B315" s="699"/>
      <c r="C315" s="469">
        <v>6</v>
      </c>
      <c r="D315" s="371">
        <v>1.913</v>
      </c>
    </row>
    <row r="316" spans="1:4" x14ac:dyDescent="0.3">
      <c r="A316" s="315" t="s">
        <v>371</v>
      </c>
      <c r="B316" s="699"/>
      <c r="C316" s="469">
        <v>7</v>
      </c>
      <c r="D316" s="371">
        <v>1.8584000000000001</v>
      </c>
    </row>
    <row r="317" spans="1:4" x14ac:dyDescent="0.3">
      <c r="A317" s="315" t="s">
        <v>371</v>
      </c>
      <c r="B317" s="699"/>
      <c r="C317" s="469">
        <v>8</v>
      </c>
      <c r="D317" s="371">
        <v>1.8039000000000001</v>
      </c>
    </row>
    <row r="318" spans="1:4" x14ac:dyDescent="0.3">
      <c r="A318" s="315" t="s">
        <v>371</v>
      </c>
      <c r="B318" s="699"/>
      <c r="C318" s="469">
        <v>9</v>
      </c>
      <c r="D318" s="371">
        <v>1.7493000000000001</v>
      </c>
    </row>
    <row r="319" spans="1:4" x14ac:dyDescent="0.3">
      <c r="A319" s="315" t="s">
        <v>371</v>
      </c>
      <c r="B319" s="699"/>
      <c r="C319" s="469">
        <v>10</v>
      </c>
      <c r="D319" s="371">
        <v>1.6947000000000001</v>
      </c>
    </row>
    <row r="320" spans="1:4" x14ac:dyDescent="0.3">
      <c r="A320" s="319" t="s">
        <v>371</v>
      </c>
      <c r="B320" s="700"/>
      <c r="C320" s="472">
        <v>11</v>
      </c>
      <c r="D320" s="473">
        <v>1.6402000000000001</v>
      </c>
    </row>
    <row r="321" spans="1:4" x14ac:dyDescent="0.3">
      <c r="A321" s="474" t="s">
        <v>373</v>
      </c>
      <c r="B321" s="699" t="s">
        <v>374</v>
      </c>
      <c r="C321" s="475">
        <v>1</v>
      </c>
      <c r="D321" s="476">
        <v>2.1671999999999998</v>
      </c>
    </row>
    <row r="322" spans="1:4" x14ac:dyDescent="0.3">
      <c r="A322" s="315" t="s">
        <v>373</v>
      </c>
      <c r="B322" s="699"/>
      <c r="C322" s="469">
        <v>2</v>
      </c>
      <c r="D322" s="371">
        <v>2.1225000000000001</v>
      </c>
    </row>
    <row r="323" spans="1:4" x14ac:dyDescent="0.3">
      <c r="A323" s="315" t="s">
        <v>373</v>
      </c>
      <c r="B323" s="699"/>
      <c r="C323" s="469">
        <v>3</v>
      </c>
      <c r="D323" s="371">
        <v>2.0838999999999999</v>
      </c>
    </row>
    <row r="324" spans="1:4" x14ac:dyDescent="0.3">
      <c r="A324" s="315" t="s">
        <v>373</v>
      </c>
      <c r="B324" s="699"/>
      <c r="C324" s="469">
        <v>4</v>
      </c>
      <c r="D324" s="371">
        <v>2.0451999999999999</v>
      </c>
    </row>
    <row r="325" spans="1:4" x14ac:dyDescent="0.3">
      <c r="A325" s="315" t="s">
        <v>373</v>
      </c>
      <c r="B325" s="699"/>
      <c r="C325" s="469">
        <v>5</v>
      </c>
      <c r="D325" s="371">
        <v>2.0065</v>
      </c>
    </row>
    <row r="326" spans="1:4" x14ac:dyDescent="0.3">
      <c r="A326" s="315" t="s">
        <v>373</v>
      </c>
      <c r="B326" s="699"/>
      <c r="C326" s="469">
        <v>6</v>
      </c>
      <c r="D326" s="371">
        <v>1.9678</v>
      </c>
    </row>
    <row r="327" spans="1:4" x14ac:dyDescent="0.3">
      <c r="A327" s="315" t="s">
        <v>373</v>
      </c>
      <c r="B327" s="699"/>
      <c r="C327" s="469">
        <v>7</v>
      </c>
      <c r="D327" s="371">
        <v>1.9291</v>
      </c>
    </row>
    <row r="328" spans="1:4" x14ac:dyDescent="0.3">
      <c r="A328" s="315" t="s">
        <v>373</v>
      </c>
      <c r="B328" s="699"/>
      <c r="C328" s="469">
        <v>8</v>
      </c>
      <c r="D328" s="371">
        <v>1.8904000000000001</v>
      </c>
    </row>
    <row r="329" spans="1:4" x14ac:dyDescent="0.3">
      <c r="A329" s="315" t="s">
        <v>373</v>
      </c>
      <c r="B329" s="699"/>
      <c r="C329" s="469">
        <v>9</v>
      </c>
      <c r="D329" s="371">
        <v>1.8516999999999999</v>
      </c>
    </row>
    <row r="330" spans="1:4" x14ac:dyDescent="0.3">
      <c r="A330" s="315" t="s">
        <v>373</v>
      </c>
      <c r="B330" s="699"/>
      <c r="C330" s="469">
        <v>10</v>
      </c>
      <c r="D330" s="371">
        <v>1.8129999999999999</v>
      </c>
    </row>
    <row r="331" spans="1:4" x14ac:dyDescent="0.3">
      <c r="A331" s="315" t="s">
        <v>373</v>
      </c>
      <c r="B331" s="699"/>
      <c r="C331" s="469">
        <v>11</v>
      </c>
      <c r="D331" s="371">
        <v>1.7743</v>
      </c>
    </row>
    <row r="332" spans="1:4" x14ac:dyDescent="0.3">
      <c r="A332" s="315" t="s">
        <v>373</v>
      </c>
      <c r="B332" s="699"/>
      <c r="C332" s="469">
        <v>12</v>
      </c>
      <c r="D332" s="371">
        <v>1.7356</v>
      </c>
    </row>
    <row r="333" spans="1:4" x14ac:dyDescent="0.3">
      <c r="A333" s="315" t="s">
        <v>373</v>
      </c>
      <c r="B333" s="699"/>
      <c r="C333" s="469">
        <v>13</v>
      </c>
      <c r="D333" s="371">
        <v>1.6969000000000001</v>
      </c>
    </row>
    <row r="334" spans="1:4" x14ac:dyDescent="0.3">
      <c r="A334" s="316" t="s">
        <v>373</v>
      </c>
      <c r="B334" s="699"/>
      <c r="C334" s="469">
        <v>14</v>
      </c>
      <c r="D334" s="371">
        <v>1.6581999999999999</v>
      </c>
    </row>
    <row r="335" spans="1:4" x14ac:dyDescent="0.3">
      <c r="A335" s="471" t="s">
        <v>375</v>
      </c>
      <c r="B335" s="673" t="s">
        <v>376</v>
      </c>
      <c r="C335" s="469">
        <v>1</v>
      </c>
      <c r="D335" s="371">
        <v>2.1522999999999999</v>
      </c>
    </row>
    <row r="336" spans="1:4" x14ac:dyDescent="0.3">
      <c r="A336" s="315" t="s">
        <v>375</v>
      </c>
      <c r="B336" s="699"/>
      <c r="C336" s="469">
        <v>2</v>
      </c>
      <c r="D336" s="371">
        <v>2.032</v>
      </c>
    </row>
    <row r="337" spans="1:4" x14ac:dyDescent="0.3">
      <c r="A337" s="315" t="s">
        <v>375</v>
      </c>
      <c r="B337" s="699"/>
      <c r="C337" s="469">
        <v>3</v>
      </c>
      <c r="D337" s="371">
        <v>2.0102000000000002</v>
      </c>
    </row>
    <row r="338" spans="1:4" x14ac:dyDescent="0.3">
      <c r="A338" s="315" t="s">
        <v>375</v>
      </c>
      <c r="B338" s="699"/>
      <c r="C338" s="469">
        <v>4</v>
      </c>
      <c r="D338" s="371">
        <v>1.9841</v>
      </c>
    </row>
    <row r="339" spans="1:4" x14ac:dyDescent="0.3">
      <c r="A339" s="315" t="s">
        <v>375</v>
      </c>
      <c r="B339" s="699"/>
      <c r="C339" s="469">
        <v>5</v>
      </c>
      <c r="D339" s="371">
        <v>1.9579</v>
      </c>
    </row>
    <row r="340" spans="1:4" x14ac:dyDescent="0.3">
      <c r="A340" s="315" t="s">
        <v>375</v>
      </c>
      <c r="B340" s="699"/>
      <c r="C340" s="469">
        <v>6</v>
      </c>
      <c r="D340" s="371">
        <v>1.9318</v>
      </c>
    </row>
    <row r="341" spans="1:4" x14ac:dyDescent="0.3">
      <c r="A341" s="315" t="s">
        <v>375</v>
      </c>
      <c r="B341" s="699"/>
      <c r="C341" s="469">
        <v>7</v>
      </c>
      <c r="D341" s="371">
        <v>1.9056999999999999</v>
      </c>
    </row>
    <row r="342" spans="1:4" x14ac:dyDescent="0.3">
      <c r="A342" s="315" t="s">
        <v>375</v>
      </c>
      <c r="B342" s="699"/>
      <c r="C342" s="469">
        <v>8</v>
      </c>
      <c r="D342" s="371">
        <v>1.8794999999999999</v>
      </c>
    </row>
    <row r="343" spans="1:4" x14ac:dyDescent="0.3">
      <c r="A343" s="315" t="s">
        <v>375</v>
      </c>
      <c r="B343" s="699"/>
      <c r="C343" s="469">
        <v>9</v>
      </c>
      <c r="D343" s="371">
        <v>1.8533999999999999</v>
      </c>
    </row>
    <row r="344" spans="1:4" x14ac:dyDescent="0.3">
      <c r="A344" s="315" t="s">
        <v>375</v>
      </c>
      <c r="B344" s="699"/>
      <c r="C344" s="469">
        <v>10</v>
      </c>
      <c r="D344" s="371">
        <v>1.8272999999999999</v>
      </c>
    </row>
    <row r="345" spans="1:4" x14ac:dyDescent="0.3">
      <c r="A345" s="315" t="s">
        <v>375</v>
      </c>
      <c r="B345" s="699"/>
      <c r="C345" s="469">
        <v>11</v>
      </c>
      <c r="D345" s="371">
        <v>1.8010999999999999</v>
      </c>
    </row>
    <row r="346" spans="1:4" x14ac:dyDescent="0.3">
      <c r="A346" s="315" t="s">
        <v>375</v>
      </c>
      <c r="B346" s="699"/>
      <c r="C346" s="469">
        <v>12</v>
      </c>
      <c r="D346" s="371">
        <v>1.7749999999999999</v>
      </c>
    </row>
    <row r="347" spans="1:4" x14ac:dyDescent="0.3">
      <c r="A347" s="315" t="s">
        <v>375</v>
      </c>
      <c r="B347" s="699"/>
      <c r="C347" s="469">
        <v>13</v>
      </c>
      <c r="D347" s="371">
        <v>1.7488999999999999</v>
      </c>
    </row>
    <row r="348" spans="1:4" x14ac:dyDescent="0.3">
      <c r="A348" s="315" t="s">
        <v>375</v>
      </c>
      <c r="B348" s="699"/>
      <c r="C348" s="469">
        <v>14</v>
      </c>
      <c r="D348" s="371">
        <v>1.7226999999999999</v>
      </c>
    </row>
    <row r="349" spans="1:4" x14ac:dyDescent="0.3">
      <c r="A349" s="315" t="s">
        <v>375</v>
      </c>
      <c r="B349" s="699"/>
      <c r="C349" s="469">
        <v>15</v>
      </c>
      <c r="D349" s="371">
        <v>1.6966000000000001</v>
      </c>
    </row>
    <row r="350" spans="1:4" x14ac:dyDescent="0.3">
      <c r="A350" s="315" t="s">
        <v>375</v>
      </c>
      <c r="B350" s="699"/>
      <c r="C350" s="469">
        <v>16</v>
      </c>
      <c r="D350" s="371">
        <v>1.6705000000000001</v>
      </c>
    </row>
    <row r="351" spans="1:4" x14ac:dyDescent="0.3">
      <c r="A351" s="315" t="s">
        <v>375</v>
      </c>
      <c r="B351" s="699"/>
      <c r="C351" s="469">
        <v>17</v>
      </c>
      <c r="D351" s="371">
        <v>1.6443000000000001</v>
      </c>
    </row>
    <row r="352" spans="1:4" x14ac:dyDescent="0.3">
      <c r="A352" s="319" t="s">
        <v>375</v>
      </c>
      <c r="B352" s="700"/>
      <c r="C352" s="472">
        <v>18</v>
      </c>
      <c r="D352" s="473">
        <v>1.6182000000000001</v>
      </c>
    </row>
    <row r="353" spans="1:4" x14ac:dyDescent="0.3">
      <c r="A353" s="474" t="s">
        <v>377</v>
      </c>
      <c r="B353" s="699" t="s">
        <v>378</v>
      </c>
      <c r="C353" s="475">
        <v>1</v>
      </c>
      <c r="D353" s="476">
        <v>2.0594999999999999</v>
      </c>
    </row>
    <row r="354" spans="1:4" x14ac:dyDescent="0.3">
      <c r="A354" s="315" t="s">
        <v>377</v>
      </c>
      <c r="B354" s="699"/>
      <c r="C354" s="469">
        <v>2</v>
      </c>
      <c r="D354" s="371">
        <v>1.9923</v>
      </c>
    </row>
    <row r="355" spans="1:4" x14ac:dyDescent="0.3">
      <c r="A355" s="315" t="s">
        <v>377</v>
      </c>
      <c r="B355" s="699"/>
      <c r="C355" s="469">
        <v>3</v>
      </c>
      <c r="D355" s="371">
        <v>1.9657</v>
      </c>
    </row>
    <row r="356" spans="1:4" x14ac:dyDescent="0.3">
      <c r="A356" s="315" t="s">
        <v>377</v>
      </c>
      <c r="B356" s="699"/>
      <c r="C356" s="469">
        <v>4</v>
      </c>
      <c r="D356" s="371">
        <v>1.9389000000000001</v>
      </c>
    </row>
    <row r="357" spans="1:4" x14ac:dyDescent="0.3">
      <c r="A357" s="315" t="s">
        <v>377</v>
      </c>
      <c r="B357" s="699"/>
      <c r="C357" s="469">
        <v>5</v>
      </c>
      <c r="D357" s="371">
        <v>1.9121999999999999</v>
      </c>
    </row>
    <row r="358" spans="1:4" x14ac:dyDescent="0.3">
      <c r="A358" s="315" t="s">
        <v>377</v>
      </c>
      <c r="B358" s="699"/>
      <c r="C358" s="469">
        <v>6</v>
      </c>
      <c r="D358" s="371">
        <v>1.8855</v>
      </c>
    </row>
    <row r="359" spans="1:4" x14ac:dyDescent="0.3">
      <c r="A359" s="315" t="s">
        <v>377</v>
      </c>
      <c r="B359" s="699"/>
      <c r="C359" s="469">
        <v>7</v>
      </c>
      <c r="D359" s="371">
        <v>1.8587</v>
      </c>
    </row>
    <row r="360" spans="1:4" x14ac:dyDescent="0.3">
      <c r="A360" s="315" t="s">
        <v>377</v>
      </c>
      <c r="B360" s="699"/>
      <c r="C360" s="469">
        <v>8</v>
      </c>
      <c r="D360" s="371">
        <v>1.8320000000000001</v>
      </c>
    </row>
    <row r="361" spans="1:4" x14ac:dyDescent="0.3">
      <c r="A361" s="315" t="s">
        <v>377</v>
      </c>
      <c r="B361" s="699"/>
      <c r="C361" s="469">
        <v>9</v>
      </c>
      <c r="D361" s="371">
        <v>1.8051999999999999</v>
      </c>
    </row>
    <row r="362" spans="1:4" x14ac:dyDescent="0.3">
      <c r="A362" s="315" t="s">
        <v>377</v>
      </c>
      <c r="B362" s="699"/>
      <c r="C362" s="469">
        <v>10</v>
      </c>
      <c r="D362" s="371">
        <v>1.7785</v>
      </c>
    </row>
    <row r="363" spans="1:4" x14ac:dyDescent="0.3">
      <c r="A363" s="315" t="s">
        <v>377</v>
      </c>
      <c r="B363" s="699"/>
      <c r="C363" s="469">
        <v>11</v>
      </c>
      <c r="D363" s="371">
        <v>1.7518</v>
      </c>
    </row>
    <row r="364" spans="1:4" x14ac:dyDescent="0.3">
      <c r="A364" s="315" t="s">
        <v>377</v>
      </c>
      <c r="B364" s="699"/>
      <c r="C364" s="469">
        <v>12</v>
      </c>
      <c r="D364" s="371">
        <v>1.7250000000000001</v>
      </c>
    </row>
    <row r="365" spans="1:4" x14ac:dyDescent="0.3">
      <c r="A365" s="315" t="s">
        <v>377</v>
      </c>
      <c r="B365" s="699"/>
      <c r="C365" s="469">
        <v>13</v>
      </c>
      <c r="D365" s="371">
        <v>1.6982999999999999</v>
      </c>
    </row>
    <row r="366" spans="1:4" x14ac:dyDescent="0.3">
      <c r="A366" s="315" t="s">
        <v>377</v>
      </c>
      <c r="B366" s="699"/>
      <c r="C366" s="469">
        <v>14</v>
      </c>
      <c r="D366" s="371">
        <v>1.6716</v>
      </c>
    </row>
    <row r="367" spans="1:4" x14ac:dyDescent="0.3">
      <c r="A367" s="315" t="s">
        <v>377</v>
      </c>
      <c r="B367" s="699"/>
      <c r="C367" s="469">
        <v>15</v>
      </c>
      <c r="D367" s="371">
        <v>1.6448</v>
      </c>
    </row>
    <row r="368" spans="1:4" x14ac:dyDescent="0.3">
      <c r="A368" s="315" t="s">
        <v>377</v>
      </c>
      <c r="B368" s="699"/>
      <c r="C368" s="469">
        <v>16</v>
      </c>
      <c r="D368" s="371">
        <v>1.6181000000000001</v>
      </c>
    </row>
    <row r="369" spans="1:4" x14ac:dyDescent="0.3">
      <c r="A369" s="319" t="s">
        <v>377</v>
      </c>
      <c r="B369" s="700"/>
      <c r="C369" s="472">
        <v>17</v>
      </c>
      <c r="D369" s="473">
        <v>1.5913999999999999</v>
      </c>
    </row>
    <row r="370" spans="1:4" x14ac:dyDescent="0.3">
      <c r="A370" s="474" t="s">
        <v>379</v>
      </c>
      <c r="B370" s="699" t="s">
        <v>380</v>
      </c>
      <c r="C370" s="475">
        <v>1</v>
      </c>
      <c r="D370" s="476">
        <v>2.0165999999999999</v>
      </c>
    </row>
    <row r="371" spans="1:4" x14ac:dyDescent="0.3">
      <c r="A371" s="315" t="s">
        <v>379</v>
      </c>
      <c r="B371" s="699"/>
      <c r="C371" s="469">
        <v>2</v>
      </c>
      <c r="D371" s="371">
        <v>1.8903000000000001</v>
      </c>
    </row>
    <row r="372" spans="1:4" x14ac:dyDescent="0.3">
      <c r="A372" s="315" t="s">
        <v>379</v>
      </c>
      <c r="B372" s="699"/>
      <c r="C372" s="469">
        <v>3</v>
      </c>
      <c r="D372" s="371">
        <v>1.8585</v>
      </c>
    </row>
    <row r="373" spans="1:4" x14ac:dyDescent="0.3">
      <c r="A373" s="315" t="s">
        <v>379</v>
      </c>
      <c r="B373" s="699"/>
      <c r="C373" s="469">
        <v>4</v>
      </c>
      <c r="D373" s="371">
        <v>1.8360000000000001</v>
      </c>
    </row>
    <row r="374" spans="1:4" x14ac:dyDescent="0.3">
      <c r="A374" s="315" t="s">
        <v>379</v>
      </c>
      <c r="B374" s="699"/>
      <c r="C374" s="469">
        <v>5</v>
      </c>
      <c r="D374" s="371">
        <v>1.8132999999999999</v>
      </c>
    </row>
    <row r="375" spans="1:4" x14ac:dyDescent="0.3">
      <c r="A375" s="315" t="s">
        <v>379</v>
      </c>
      <c r="B375" s="699"/>
      <c r="C375" s="469">
        <v>6</v>
      </c>
      <c r="D375" s="371">
        <v>1.7906</v>
      </c>
    </row>
    <row r="376" spans="1:4" x14ac:dyDescent="0.3">
      <c r="A376" s="315" t="s">
        <v>379</v>
      </c>
      <c r="B376" s="699"/>
      <c r="C376" s="469">
        <v>7</v>
      </c>
      <c r="D376" s="371">
        <v>1.7679</v>
      </c>
    </row>
    <row r="377" spans="1:4" x14ac:dyDescent="0.3">
      <c r="A377" s="315" t="s">
        <v>379</v>
      </c>
      <c r="B377" s="699"/>
      <c r="C377" s="469">
        <v>8</v>
      </c>
      <c r="D377" s="371">
        <v>1.7453000000000001</v>
      </c>
    </row>
    <row r="378" spans="1:4" x14ac:dyDescent="0.3">
      <c r="A378" s="315" t="s">
        <v>379</v>
      </c>
      <c r="B378" s="699"/>
      <c r="C378" s="469">
        <v>9</v>
      </c>
      <c r="D378" s="371">
        <v>1.7225999999999999</v>
      </c>
    </row>
    <row r="379" spans="1:4" x14ac:dyDescent="0.3">
      <c r="A379" s="315" t="s">
        <v>379</v>
      </c>
      <c r="B379" s="699"/>
      <c r="C379" s="469">
        <v>10</v>
      </c>
      <c r="D379" s="371">
        <v>1.6999</v>
      </c>
    </row>
    <row r="380" spans="1:4" x14ac:dyDescent="0.3">
      <c r="A380" s="315" t="s">
        <v>379</v>
      </c>
      <c r="B380" s="699"/>
      <c r="C380" s="469">
        <v>11</v>
      </c>
      <c r="D380" s="371">
        <v>1.6772</v>
      </c>
    </row>
    <row r="381" spans="1:4" x14ac:dyDescent="0.3">
      <c r="A381" s="315" t="s">
        <v>379</v>
      </c>
      <c r="B381" s="699"/>
      <c r="C381" s="469">
        <v>12</v>
      </c>
      <c r="D381" s="371">
        <v>1.6546000000000001</v>
      </c>
    </row>
    <row r="382" spans="1:4" x14ac:dyDescent="0.3">
      <c r="A382" s="315" t="s">
        <v>379</v>
      </c>
      <c r="B382" s="699"/>
      <c r="C382" s="469">
        <v>13</v>
      </c>
      <c r="D382" s="371">
        <v>1.6318999999999999</v>
      </c>
    </row>
    <row r="383" spans="1:4" x14ac:dyDescent="0.3">
      <c r="A383" s="315" t="s">
        <v>379</v>
      </c>
      <c r="B383" s="699"/>
      <c r="C383" s="469">
        <v>14</v>
      </c>
      <c r="D383" s="371">
        <v>1.6092</v>
      </c>
    </row>
    <row r="384" spans="1:4" x14ac:dyDescent="0.3">
      <c r="A384" s="315" t="s">
        <v>379</v>
      </c>
      <c r="B384" s="699"/>
      <c r="C384" s="469">
        <v>15</v>
      </c>
      <c r="D384" s="371">
        <v>1.5865</v>
      </c>
    </row>
    <row r="385" spans="1:4" x14ac:dyDescent="0.3">
      <c r="A385" s="315" t="s">
        <v>379</v>
      </c>
      <c r="B385" s="699"/>
      <c r="C385" s="469">
        <v>16</v>
      </c>
      <c r="D385" s="371">
        <v>1.5639000000000001</v>
      </c>
    </row>
    <row r="386" spans="1:4" x14ac:dyDescent="0.3">
      <c r="A386" s="315" t="s">
        <v>379</v>
      </c>
      <c r="B386" s="699"/>
      <c r="C386" s="469">
        <v>17</v>
      </c>
      <c r="D386" s="371">
        <v>1.5411999999999999</v>
      </c>
    </row>
    <row r="387" spans="1:4" x14ac:dyDescent="0.3">
      <c r="A387" s="315" t="s">
        <v>379</v>
      </c>
      <c r="B387" s="699"/>
      <c r="C387" s="469">
        <v>18</v>
      </c>
      <c r="D387" s="371">
        <v>1.5185</v>
      </c>
    </row>
    <row r="388" spans="1:4" x14ac:dyDescent="0.3">
      <c r="A388" s="315" t="s">
        <v>379</v>
      </c>
      <c r="B388" s="699"/>
      <c r="C388" s="469">
        <v>19</v>
      </c>
      <c r="D388" s="371">
        <v>1.4958</v>
      </c>
    </row>
    <row r="389" spans="1:4" x14ac:dyDescent="0.3">
      <c r="A389" s="316" t="s">
        <v>379</v>
      </c>
      <c r="B389" s="699"/>
      <c r="C389" s="469">
        <v>20</v>
      </c>
      <c r="D389" s="371">
        <v>1.4732000000000001</v>
      </c>
    </row>
    <row r="390" spans="1:4" x14ac:dyDescent="0.3">
      <c r="A390" s="469" t="s">
        <v>381</v>
      </c>
      <c r="B390" s="470" t="s">
        <v>382</v>
      </c>
      <c r="C390" s="469">
        <v>1</v>
      </c>
      <c r="D390" s="371">
        <v>1.6124000000000001</v>
      </c>
    </row>
    <row r="391" spans="1:4" x14ac:dyDescent="0.3">
      <c r="A391" s="471" t="s">
        <v>383</v>
      </c>
      <c r="B391" s="673" t="s">
        <v>384</v>
      </c>
      <c r="C391" s="469">
        <v>1</v>
      </c>
      <c r="D391" s="371">
        <v>2.0154999999999998</v>
      </c>
    </row>
    <row r="392" spans="1:4" x14ac:dyDescent="0.3">
      <c r="A392" s="315" t="s">
        <v>383</v>
      </c>
      <c r="B392" s="699"/>
      <c r="C392" s="469">
        <v>2</v>
      </c>
      <c r="D392" s="371">
        <v>2.0154999999999998</v>
      </c>
    </row>
    <row r="393" spans="1:4" x14ac:dyDescent="0.3">
      <c r="A393" s="315" t="s">
        <v>383</v>
      </c>
      <c r="B393" s="699"/>
      <c r="C393" s="469">
        <v>3</v>
      </c>
      <c r="D393" s="371">
        <v>1.9939</v>
      </c>
    </row>
    <row r="394" spans="1:4" x14ac:dyDescent="0.3">
      <c r="A394" s="315" t="s">
        <v>383</v>
      </c>
      <c r="B394" s="699"/>
      <c r="C394" s="469">
        <v>4</v>
      </c>
      <c r="D394" s="371">
        <v>1.9696</v>
      </c>
    </row>
    <row r="395" spans="1:4" x14ac:dyDescent="0.3">
      <c r="A395" s="315" t="s">
        <v>383</v>
      </c>
      <c r="B395" s="699"/>
      <c r="C395" s="469">
        <v>5</v>
      </c>
      <c r="D395" s="371">
        <v>1.9453</v>
      </c>
    </row>
    <row r="396" spans="1:4" x14ac:dyDescent="0.3">
      <c r="A396" s="315" t="s">
        <v>383</v>
      </c>
      <c r="B396" s="699"/>
      <c r="C396" s="469">
        <v>6</v>
      </c>
      <c r="D396" s="371">
        <v>1.921</v>
      </c>
    </row>
    <row r="397" spans="1:4" x14ac:dyDescent="0.3">
      <c r="A397" s="315" t="s">
        <v>383</v>
      </c>
      <c r="B397" s="699"/>
      <c r="C397" s="469">
        <v>7</v>
      </c>
      <c r="D397" s="371">
        <v>1.8967000000000001</v>
      </c>
    </row>
    <row r="398" spans="1:4" x14ac:dyDescent="0.3">
      <c r="A398" s="315" t="s">
        <v>383</v>
      </c>
      <c r="B398" s="699"/>
      <c r="C398" s="469">
        <v>8</v>
      </c>
      <c r="D398" s="371">
        <v>1.8724000000000001</v>
      </c>
    </row>
    <row r="399" spans="1:4" x14ac:dyDescent="0.3">
      <c r="A399" s="315" t="s">
        <v>383</v>
      </c>
      <c r="B399" s="699"/>
      <c r="C399" s="469">
        <v>9</v>
      </c>
      <c r="D399" s="371">
        <v>1.8480000000000001</v>
      </c>
    </row>
    <row r="400" spans="1:4" x14ac:dyDescent="0.3">
      <c r="A400" s="315" t="s">
        <v>383</v>
      </c>
      <c r="B400" s="699"/>
      <c r="C400" s="469">
        <v>10</v>
      </c>
      <c r="D400" s="371">
        <v>1.8237000000000001</v>
      </c>
    </row>
    <row r="401" spans="1:4" x14ac:dyDescent="0.3">
      <c r="A401" s="315" t="s">
        <v>383</v>
      </c>
      <c r="B401" s="699"/>
      <c r="C401" s="469">
        <v>11</v>
      </c>
      <c r="D401" s="371">
        <v>1.7994000000000001</v>
      </c>
    </row>
    <row r="402" spans="1:4" x14ac:dyDescent="0.3">
      <c r="A402" s="315" t="s">
        <v>383</v>
      </c>
      <c r="B402" s="699"/>
      <c r="C402" s="469">
        <v>12</v>
      </c>
      <c r="D402" s="371">
        <v>1.7750999999999999</v>
      </c>
    </row>
    <row r="403" spans="1:4" x14ac:dyDescent="0.3">
      <c r="A403" s="315" t="s">
        <v>383</v>
      </c>
      <c r="B403" s="699"/>
      <c r="C403" s="469">
        <v>13</v>
      </c>
      <c r="D403" s="371">
        <v>1.7507999999999999</v>
      </c>
    </row>
    <row r="404" spans="1:4" x14ac:dyDescent="0.3">
      <c r="A404" s="315" t="s">
        <v>383</v>
      </c>
      <c r="B404" s="699"/>
      <c r="C404" s="469">
        <v>14</v>
      </c>
      <c r="D404" s="371">
        <v>1.7264999999999999</v>
      </c>
    </row>
    <row r="405" spans="1:4" x14ac:dyDescent="0.3">
      <c r="A405" s="315" t="s">
        <v>383</v>
      </c>
      <c r="B405" s="699"/>
      <c r="C405" s="469">
        <v>15</v>
      </c>
      <c r="D405" s="371">
        <v>1.7020999999999999</v>
      </c>
    </row>
    <row r="406" spans="1:4" x14ac:dyDescent="0.3">
      <c r="A406" s="319" t="s">
        <v>383</v>
      </c>
      <c r="B406" s="700"/>
      <c r="C406" s="472">
        <v>16</v>
      </c>
      <c r="D406" s="473">
        <v>1.6778</v>
      </c>
    </row>
    <row r="407" spans="1:4" x14ac:dyDescent="0.3">
      <c r="A407" s="474" t="s">
        <v>385</v>
      </c>
      <c r="B407" s="699" t="s">
        <v>386</v>
      </c>
      <c r="C407" s="475">
        <v>1</v>
      </c>
      <c r="D407" s="476">
        <v>1.9979</v>
      </c>
    </row>
    <row r="408" spans="1:4" x14ac:dyDescent="0.3">
      <c r="A408" s="315" t="s">
        <v>385</v>
      </c>
      <c r="B408" s="699"/>
      <c r="C408" s="469">
        <v>2</v>
      </c>
      <c r="D408" s="371">
        <v>1.9525999999999999</v>
      </c>
    </row>
    <row r="409" spans="1:4" x14ac:dyDescent="0.3">
      <c r="A409" s="315" t="s">
        <v>385</v>
      </c>
      <c r="B409" s="699"/>
      <c r="C409" s="469">
        <v>3</v>
      </c>
      <c r="D409" s="371">
        <v>1.9316</v>
      </c>
    </row>
    <row r="410" spans="1:4" x14ac:dyDescent="0.3">
      <c r="A410" s="315" t="s">
        <v>385</v>
      </c>
      <c r="B410" s="699"/>
      <c r="C410" s="469">
        <v>4</v>
      </c>
      <c r="D410" s="371">
        <v>1.9100999999999999</v>
      </c>
    </row>
    <row r="411" spans="1:4" x14ac:dyDescent="0.3">
      <c r="A411" s="315" t="s">
        <v>385</v>
      </c>
      <c r="B411" s="699"/>
      <c r="C411" s="469">
        <v>5</v>
      </c>
      <c r="D411" s="371">
        <v>1.8886000000000001</v>
      </c>
    </row>
    <row r="412" spans="1:4" x14ac:dyDescent="0.3">
      <c r="A412" s="315" t="s">
        <v>385</v>
      </c>
      <c r="B412" s="699"/>
      <c r="C412" s="469">
        <v>6</v>
      </c>
      <c r="D412" s="371">
        <v>1.8671</v>
      </c>
    </row>
    <row r="413" spans="1:4" x14ac:dyDescent="0.3">
      <c r="A413" s="315" t="s">
        <v>385</v>
      </c>
      <c r="B413" s="699"/>
      <c r="C413" s="469">
        <v>7</v>
      </c>
      <c r="D413" s="371">
        <v>1.8455999999999999</v>
      </c>
    </row>
    <row r="414" spans="1:4" x14ac:dyDescent="0.3">
      <c r="A414" s="315" t="s">
        <v>385</v>
      </c>
      <c r="B414" s="699"/>
      <c r="C414" s="469">
        <v>8</v>
      </c>
      <c r="D414" s="371">
        <v>1.8241000000000001</v>
      </c>
    </row>
    <row r="415" spans="1:4" x14ac:dyDescent="0.3">
      <c r="A415" s="315" t="s">
        <v>385</v>
      </c>
      <c r="B415" s="699"/>
      <c r="C415" s="469">
        <v>9</v>
      </c>
      <c r="D415" s="371">
        <v>1.8027</v>
      </c>
    </row>
    <row r="416" spans="1:4" x14ac:dyDescent="0.3">
      <c r="A416" s="315" t="s">
        <v>385</v>
      </c>
      <c r="B416" s="699"/>
      <c r="C416" s="469">
        <v>10</v>
      </c>
      <c r="D416" s="371">
        <v>1.7811999999999999</v>
      </c>
    </row>
    <row r="417" spans="1:4" x14ac:dyDescent="0.3">
      <c r="A417" s="315" t="s">
        <v>385</v>
      </c>
      <c r="B417" s="699"/>
      <c r="C417" s="469">
        <v>11</v>
      </c>
      <c r="D417" s="371">
        <v>1.7597</v>
      </c>
    </row>
    <row r="418" spans="1:4" x14ac:dyDescent="0.3">
      <c r="A418" s="315" t="s">
        <v>385</v>
      </c>
      <c r="B418" s="699"/>
      <c r="C418" s="469">
        <v>12</v>
      </c>
      <c r="D418" s="371">
        <v>1.7382</v>
      </c>
    </row>
    <row r="419" spans="1:4" x14ac:dyDescent="0.3">
      <c r="A419" s="315" t="s">
        <v>385</v>
      </c>
      <c r="B419" s="699"/>
      <c r="C419" s="469">
        <v>13</v>
      </c>
      <c r="D419" s="371">
        <v>1.7166999999999999</v>
      </c>
    </row>
    <row r="420" spans="1:4" x14ac:dyDescent="0.3">
      <c r="A420" s="315" t="s">
        <v>385</v>
      </c>
      <c r="B420" s="699"/>
      <c r="C420" s="469">
        <v>14</v>
      </c>
      <c r="D420" s="371">
        <v>1.6952</v>
      </c>
    </row>
    <row r="421" spans="1:4" x14ac:dyDescent="0.3">
      <c r="A421" s="315" t="s">
        <v>385</v>
      </c>
      <c r="B421" s="699"/>
      <c r="C421" s="469">
        <v>15</v>
      </c>
      <c r="D421" s="371">
        <v>1.6737</v>
      </c>
    </row>
    <row r="422" spans="1:4" x14ac:dyDescent="0.3">
      <c r="A422" s="315" t="s">
        <v>385</v>
      </c>
      <c r="B422" s="699"/>
      <c r="C422" s="469">
        <v>16</v>
      </c>
      <c r="D422" s="371">
        <v>1.6523000000000001</v>
      </c>
    </row>
    <row r="423" spans="1:4" x14ac:dyDescent="0.3">
      <c r="A423" s="315" t="s">
        <v>385</v>
      </c>
      <c r="B423" s="699"/>
      <c r="C423" s="469">
        <v>17</v>
      </c>
      <c r="D423" s="371">
        <v>1.6308</v>
      </c>
    </row>
    <row r="424" spans="1:4" x14ac:dyDescent="0.3">
      <c r="A424" s="315" t="s">
        <v>385</v>
      </c>
      <c r="B424" s="699"/>
      <c r="C424" s="469">
        <v>18</v>
      </c>
      <c r="D424" s="371">
        <v>1.6093</v>
      </c>
    </row>
    <row r="425" spans="1:4" x14ac:dyDescent="0.3">
      <c r="A425" s="315" t="s">
        <v>385</v>
      </c>
      <c r="B425" s="699"/>
      <c r="C425" s="469">
        <v>19</v>
      </c>
      <c r="D425" s="371">
        <v>1.5878000000000001</v>
      </c>
    </row>
    <row r="426" spans="1:4" x14ac:dyDescent="0.3">
      <c r="A426" s="319" t="s">
        <v>385</v>
      </c>
      <c r="B426" s="700"/>
      <c r="C426" s="472">
        <v>20</v>
      </c>
      <c r="D426" s="473">
        <v>1.5663</v>
      </c>
    </row>
    <row r="427" spans="1:4" x14ac:dyDescent="0.3">
      <c r="A427" s="474" t="s">
        <v>387</v>
      </c>
      <c r="B427" s="699" t="s">
        <v>388</v>
      </c>
      <c r="C427" s="475">
        <v>1</v>
      </c>
      <c r="D427" s="476">
        <v>1.956</v>
      </c>
    </row>
    <row r="428" spans="1:4" x14ac:dyDescent="0.3">
      <c r="A428" s="315" t="s">
        <v>387</v>
      </c>
      <c r="B428" s="699"/>
      <c r="C428" s="469">
        <v>2</v>
      </c>
      <c r="D428" s="371">
        <v>1.9389000000000001</v>
      </c>
    </row>
    <row r="429" spans="1:4" x14ac:dyDescent="0.3">
      <c r="A429" s="315" t="s">
        <v>387</v>
      </c>
      <c r="B429" s="699"/>
      <c r="C429" s="469">
        <v>3</v>
      </c>
      <c r="D429" s="371">
        <v>1.9164000000000001</v>
      </c>
    </row>
    <row r="430" spans="1:4" x14ac:dyDescent="0.3">
      <c r="A430" s="315" t="s">
        <v>387</v>
      </c>
      <c r="B430" s="699"/>
      <c r="C430" s="469">
        <v>4</v>
      </c>
      <c r="D430" s="371">
        <v>1.8938999999999999</v>
      </c>
    </row>
    <row r="431" spans="1:4" x14ac:dyDescent="0.3">
      <c r="A431" s="315" t="s">
        <v>387</v>
      </c>
      <c r="B431" s="699"/>
      <c r="C431" s="469">
        <v>5</v>
      </c>
      <c r="D431" s="371">
        <v>1.8714999999999999</v>
      </c>
    </row>
    <row r="432" spans="1:4" x14ac:dyDescent="0.3">
      <c r="A432" s="315" t="s">
        <v>387</v>
      </c>
      <c r="B432" s="699"/>
      <c r="C432" s="469">
        <v>6</v>
      </c>
      <c r="D432" s="371">
        <v>1.849</v>
      </c>
    </row>
    <row r="433" spans="1:4" x14ac:dyDescent="0.3">
      <c r="A433" s="315" t="s">
        <v>387</v>
      </c>
      <c r="B433" s="699"/>
      <c r="C433" s="469">
        <v>7</v>
      </c>
      <c r="D433" s="371">
        <v>1.8265</v>
      </c>
    </row>
    <row r="434" spans="1:4" x14ac:dyDescent="0.3">
      <c r="A434" s="315" t="s">
        <v>387</v>
      </c>
      <c r="B434" s="699"/>
      <c r="C434" s="469">
        <v>8</v>
      </c>
      <c r="D434" s="371">
        <v>1.8041</v>
      </c>
    </row>
    <row r="435" spans="1:4" x14ac:dyDescent="0.3">
      <c r="A435" s="315" t="s">
        <v>387</v>
      </c>
      <c r="B435" s="699"/>
      <c r="C435" s="469">
        <v>9</v>
      </c>
      <c r="D435" s="371">
        <v>1.7816000000000001</v>
      </c>
    </row>
    <row r="436" spans="1:4" x14ac:dyDescent="0.3">
      <c r="A436" s="315" t="s">
        <v>387</v>
      </c>
      <c r="B436" s="699"/>
      <c r="C436" s="469">
        <v>10</v>
      </c>
      <c r="D436" s="371">
        <v>1.7591000000000001</v>
      </c>
    </row>
    <row r="437" spans="1:4" x14ac:dyDescent="0.3">
      <c r="A437" s="315" t="s">
        <v>387</v>
      </c>
      <c r="B437" s="699"/>
      <c r="C437" s="469">
        <v>11</v>
      </c>
      <c r="D437" s="371">
        <v>1.7366999999999999</v>
      </c>
    </row>
    <row r="438" spans="1:4" x14ac:dyDescent="0.3">
      <c r="A438" s="315" t="s">
        <v>387</v>
      </c>
      <c r="B438" s="699"/>
      <c r="C438" s="469">
        <v>12</v>
      </c>
      <c r="D438" s="371">
        <v>1.7141999999999999</v>
      </c>
    </row>
    <row r="439" spans="1:4" x14ac:dyDescent="0.3">
      <c r="A439" s="315" t="s">
        <v>387</v>
      </c>
      <c r="B439" s="699"/>
      <c r="C439" s="469">
        <v>13</v>
      </c>
      <c r="D439" s="371">
        <v>1.6917</v>
      </c>
    </row>
    <row r="440" spans="1:4" x14ac:dyDescent="0.3">
      <c r="A440" s="315" t="s">
        <v>387</v>
      </c>
      <c r="B440" s="699"/>
      <c r="C440" s="469">
        <v>14</v>
      </c>
      <c r="D440" s="371">
        <v>1.6693</v>
      </c>
    </row>
    <row r="441" spans="1:4" x14ac:dyDescent="0.3">
      <c r="A441" s="315" t="s">
        <v>387</v>
      </c>
      <c r="B441" s="699"/>
      <c r="C441" s="469">
        <v>15</v>
      </c>
      <c r="D441" s="371">
        <v>1.6468</v>
      </c>
    </row>
    <row r="442" spans="1:4" x14ac:dyDescent="0.3">
      <c r="A442" s="315" t="s">
        <v>387</v>
      </c>
      <c r="B442" s="699"/>
      <c r="C442" s="469">
        <v>16</v>
      </c>
      <c r="D442" s="371">
        <v>1.6243000000000001</v>
      </c>
    </row>
    <row r="443" spans="1:4" x14ac:dyDescent="0.3">
      <c r="A443" s="315" t="s">
        <v>387</v>
      </c>
      <c r="B443" s="699"/>
      <c r="C443" s="469">
        <v>17</v>
      </c>
      <c r="D443" s="371">
        <v>1.6017999999999999</v>
      </c>
    </row>
    <row r="444" spans="1:4" x14ac:dyDescent="0.3">
      <c r="A444" s="315" t="s">
        <v>387</v>
      </c>
      <c r="B444" s="699"/>
      <c r="C444" s="469">
        <v>18</v>
      </c>
      <c r="D444" s="371">
        <v>1.5793999999999999</v>
      </c>
    </row>
    <row r="445" spans="1:4" x14ac:dyDescent="0.3">
      <c r="A445" s="315" t="s">
        <v>387</v>
      </c>
      <c r="B445" s="699"/>
      <c r="C445" s="469">
        <v>19</v>
      </c>
      <c r="D445" s="371">
        <v>1.5569</v>
      </c>
    </row>
    <row r="446" spans="1:4" x14ac:dyDescent="0.3">
      <c r="A446" s="315" t="s">
        <v>387</v>
      </c>
      <c r="B446" s="699"/>
      <c r="C446" s="469">
        <v>20</v>
      </c>
      <c r="D446" s="371">
        <v>1.5344</v>
      </c>
    </row>
    <row r="447" spans="1:4" x14ac:dyDescent="0.3">
      <c r="A447" s="316" t="s">
        <v>387</v>
      </c>
      <c r="B447" s="699"/>
      <c r="C447" s="469">
        <v>21</v>
      </c>
      <c r="D447" s="371">
        <v>1.512</v>
      </c>
    </row>
    <row r="448" spans="1:4" ht="21" customHeight="1" x14ac:dyDescent="0.3">
      <c r="A448" s="383" t="s">
        <v>389</v>
      </c>
      <c r="B448" s="384"/>
      <c r="C448" s="385"/>
      <c r="D448" s="386"/>
    </row>
    <row r="449" spans="1:4" x14ac:dyDescent="0.3">
      <c r="A449" s="471" t="s">
        <v>390</v>
      </c>
      <c r="B449" s="673" t="s">
        <v>391</v>
      </c>
      <c r="C449" s="469">
        <v>1</v>
      </c>
      <c r="D449" s="371">
        <v>1.129</v>
      </c>
    </row>
    <row r="450" spans="1:4" x14ac:dyDescent="0.3">
      <c r="A450" s="315" t="s">
        <v>390</v>
      </c>
      <c r="B450" s="699"/>
      <c r="C450" s="469">
        <v>2</v>
      </c>
      <c r="D450" s="371">
        <v>1.129</v>
      </c>
    </row>
    <row r="451" spans="1:4" x14ac:dyDescent="0.3">
      <c r="A451" s="315" t="s">
        <v>390</v>
      </c>
      <c r="B451" s="699"/>
      <c r="C451" s="469">
        <v>3</v>
      </c>
      <c r="D451" s="371">
        <v>1.1147</v>
      </c>
    </row>
    <row r="452" spans="1:4" x14ac:dyDescent="0.3">
      <c r="A452" s="315" t="s">
        <v>390</v>
      </c>
      <c r="B452" s="699"/>
      <c r="C452" s="469">
        <v>4</v>
      </c>
      <c r="D452" s="371">
        <v>1.1000000000000001</v>
      </c>
    </row>
    <row r="453" spans="1:4" x14ac:dyDescent="0.3">
      <c r="A453" s="315" t="s">
        <v>390</v>
      </c>
      <c r="B453" s="699"/>
      <c r="C453" s="469">
        <v>5</v>
      </c>
      <c r="D453" s="371">
        <v>1.0853999999999999</v>
      </c>
    </row>
    <row r="454" spans="1:4" x14ac:dyDescent="0.3">
      <c r="A454" s="315" t="s">
        <v>390</v>
      </c>
      <c r="B454" s="699"/>
      <c r="C454" s="469">
        <v>6</v>
      </c>
      <c r="D454" s="371">
        <v>1.0707</v>
      </c>
    </row>
    <row r="455" spans="1:4" x14ac:dyDescent="0.3">
      <c r="A455" s="315" t="s">
        <v>390</v>
      </c>
      <c r="B455" s="699"/>
      <c r="C455" s="469">
        <v>7</v>
      </c>
      <c r="D455" s="371">
        <v>1.056</v>
      </c>
    </row>
    <row r="456" spans="1:4" x14ac:dyDescent="0.3">
      <c r="A456" s="315" t="s">
        <v>390</v>
      </c>
      <c r="B456" s="699"/>
      <c r="C456" s="469">
        <v>8</v>
      </c>
      <c r="D456" s="371">
        <v>1.0414000000000001</v>
      </c>
    </row>
    <row r="457" spans="1:4" x14ac:dyDescent="0.3">
      <c r="A457" s="315" t="s">
        <v>390</v>
      </c>
      <c r="B457" s="699"/>
      <c r="C457" s="469">
        <v>9</v>
      </c>
      <c r="D457" s="371">
        <v>1.0266999999999999</v>
      </c>
    </row>
    <row r="458" spans="1:4" x14ac:dyDescent="0.3">
      <c r="A458" s="315" t="s">
        <v>390</v>
      </c>
      <c r="B458" s="699"/>
      <c r="C458" s="469">
        <v>10</v>
      </c>
      <c r="D458" s="371">
        <v>1.012</v>
      </c>
    </row>
    <row r="459" spans="1:4" x14ac:dyDescent="0.3">
      <c r="A459" s="315" t="s">
        <v>390</v>
      </c>
      <c r="B459" s="699"/>
      <c r="C459" s="469">
        <v>11</v>
      </c>
      <c r="D459" s="371">
        <v>0.99739999999999995</v>
      </c>
    </row>
    <row r="460" spans="1:4" x14ac:dyDescent="0.3">
      <c r="A460" s="315" t="s">
        <v>390</v>
      </c>
      <c r="B460" s="699"/>
      <c r="C460" s="469">
        <v>12</v>
      </c>
      <c r="D460" s="371">
        <v>0.98270000000000002</v>
      </c>
    </row>
    <row r="461" spans="1:4" x14ac:dyDescent="0.3">
      <c r="A461" s="315" t="s">
        <v>390</v>
      </c>
      <c r="B461" s="699"/>
      <c r="C461" s="469">
        <v>13</v>
      </c>
      <c r="D461" s="371">
        <v>0.96799999999999997</v>
      </c>
    </row>
    <row r="462" spans="1:4" x14ac:dyDescent="0.3">
      <c r="A462" s="315" t="s">
        <v>390</v>
      </c>
      <c r="B462" s="699"/>
      <c r="C462" s="469">
        <v>14</v>
      </c>
      <c r="D462" s="371">
        <v>0.95340000000000003</v>
      </c>
    </row>
    <row r="463" spans="1:4" x14ac:dyDescent="0.3">
      <c r="A463" s="315" t="s">
        <v>390</v>
      </c>
      <c r="B463" s="699"/>
      <c r="C463" s="469">
        <v>15</v>
      </c>
      <c r="D463" s="371">
        <v>0.93869999999999998</v>
      </c>
    </row>
    <row r="464" spans="1:4" x14ac:dyDescent="0.3">
      <c r="A464" s="315" t="s">
        <v>390</v>
      </c>
      <c r="B464" s="699"/>
      <c r="C464" s="469">
        <v>16</v>
      </c>
      <c r="D464" s="371">
        <v>0.92400000000000004</v>
      </c>
    </row>
    <row r="465" spans="1:4" x14ac:dyDescent="0.3">
      <c r="A465" s="319" t="s">
        <v>390</v>
      </c>
      <c r="B465" s="700"/>
      <c r="C465" s="472">
        <v>17</v>
      </c>
      <c r="D465" s="473">
        <v>0.90939999999999999</v>
      </c>
    </row>
    <row r="466" spans="1:4" x14ac:dyDescent="0.3">
      <c r="A466" s="474" t="s">
        <v>392</v>
      </c>
      <c r="B466" s="699" t="s">
        <v>393</v>
      </c>
      <c r="C466" s="475">
        <v>1</v>
      </c>
      <c r="D466" s="476">
        <v>1.0182</v>
      </c>
    </row>
    <row r="467" spans="1:4" x14ac:dyDescent="0.3">
      <c r="A467" s="315" t="s">
        <v>392</v>
      </c>
      <c r="B467" s="699"/>
      <c r="C467" s="469">
        <v>2</v>
      </c>
      <c r="D467" s="371">
        <v>1.0043</v>
      </c>
    </row>
    <row r="468" spans="1:4" x14ac:dyDescent="0.3">
      <c r="A468" s="315" t="s">
        <v>392</v>
      </c>
      <c r="B468" s="699"/>
      <c r="C468" s="469">
        <v>3</v>
      </c>
      <c r="D468" s="371">
        <v>0.99039999999999995</v>
      </c>
    </row>
    <row r="469" spans="1:4" x14ac:dyDescent="0.3">
      <c r="A469" s="315" t="s">
        <v>392</v>
      </c>
      <c r="B469" s="699"/>
      <c r="C469" s="469">
        <v>4</v>
      </c>
      <c r="D469" s="371">
        <v>0.97650000000000003</v>
      </c>
    </row>
    <row r="470" spans="1:4" x14ac:dyDescent="0.3">
      <c r="A470" s="315" t="s">
        <v>392</v>
      </c>
      <c r="B470" s="699"/>
      <c r="C470" s="469">
        <v>5</v>
      </c>
      <c r="D470" s="371">
        <v>0.96260000000000001</v>
      </c>
    </row>
    <row r="471" spans="1:4" x14ac:dyDescent="0.3">
      <c r="A471" s="315" t="s">
        <v>392</v>
      </c>
      <c r="B471" s="699"/>
      <c r="C471" s="469">
        <v>6</v>
      </c>
      <c r="D471" s="371">
        <v>0.9486</v>
      </c>
    </row>
    <row r="472" spans="1:4" x14ac:dyDescent="0.3">
      <c r="A472" s="315" t="s">
        <v>392</v>
      </c>
      <c r="B472" s="699"/>
      <c r="C472" s="469">
        <v>7</v>
      </c>
      <c r="D472" s="371">
        <v>0.93469999999999998</v>
      </c>
    </row>
    <row r="473" spans="1:4" x14ac:dyDescent="0.3">
      <c r="A473" s="315" t="s">
        <v>392</v>
      </c>
      <c r="B473" s="699"/>
      <c r="C473" s="469">
        <v>8</v>
      </c>
      <c r="D473" s="371">
        <v>0.92079999999999995</v>
      </c>
    </row>
    <row r="474" spans="1:4" x14ac:dyDescent="0.3">
      <c r="A474" s="315" t="s">
        <v>392</v>
      </c>
      <c r="B474" s="699"/>
      <c r="C474" s="469">
        <v>9</v>
      </c>
      <c r="D474" s="371">
        <v>0.90690000000000004</v>
      </c>
    </row>
    <row r="475" spans="1:4" x14ac:dyDescent="0.3">
      <c r="A475" s="315" t="s">
        <v>392</v>
      </c>
      <c r="B475" s="699"/>
      <c r="C475" s="469">
        <v>10</v>
      </c>
      <c r="D475" s="371">
        <v>0.89300000000000002</v>
      </c>
    </row>
    <row r="476" spans="1:4" x14ac:dyDescent="0.3">
      <c r="A476" s="315" t="s">
        <v>392</v>
      </c>
      <c r="B476" s="699"/>
      <c r="C476" s="469">
        <v>11</v>
      </c>
      <c r="D476" s="371">
        <v>0.879</v>
      </c>
    </row>
    <row r="477" spans="1:4" x14ac:dyDescent="0.3">
      <c r="A477" s="315" t="s">
        <v>392</v>
      </c>
      <c r="B477" s="699"/>
      <c r="C477" s="469">
        <v>12</v>
      </c>
      <c r="D477" s="371">
        <v>0.86509999999999998</v>
      </c>
    </row>
    <row r="478" spans="1:4" x14ac:dyDescent="0.3">
      <c r="A478" s="316" t="s">
        <v>392</v>
      </c>
      <c r="B478" s="699"/>
      <c r="C478" s="469">
        <v>13</v>
      </c>
      <c r="D478" s="371">
        <v>0.85119999999999996</v>
      </c>
    </row>
    <row r="479" spans="1:4" ht="28" x14ac:dyDescent="0.3">
      <c r="A479" s="469" t="s">
        <v>394</v>
      </c>
      <c r="B479" s="470" t="s">
        <v>395</v>
      </c>
      <c r="C479" s="469">
        <v>1</v>
      </c>
      <c r="D479" s="371">
        <v>1.0403</v>
      </c>
    </row>
    <row r="480" spans="1:4" ht="28" x14ac:dyDescent="0.3">
      <c r="A480" s="469" t="s">
        <v>396</v>
      </c>
      <c r="B480" s="470" t="s">
        <v>397</v>
      </c>
      <c r="C480" s="469">
        <v>1</v>
      </c>
      <c r="D480" s="371">
        <v>0.878</v>
      </c>
    </row>
    <row r="481" spans="1:4" x14ac:dyDescent="0.3">
      <c r="A481" s="469" t="s">
        <v>398</v>
      </c>
      <c r="B481" s="470" t="s">
        <v>399</v>
      </c>
      <c r="C481" s="469">
        <v>1</v>
      </c>
      <c r="D481" s="371">
        <v>0.96189999999999998</v>
      </c>
    </row>
    <row r="482" spans="1:4" ht="21" customHeight="1" x14ac:dyDescent="0.3">
      <c r="A482" s="388" t="s">
        <v>400</v>
      </c>
      <c r="B482" s="389"/>
      <c r="C482" s="390"/>
      <c r="D482" s="391"/>
    </row>
    <row r="483" spans="1:4" ht="28" x14ac:dyDescent="0.3">
      <c r="A483" s="317" t="s">
        <v>401</v>
      </c>
      <c r="B483" s="387" t="s">
        <v>402</v>
      </c>
      <c r="C483" s="317"/>
      <c r="D483" s="318"/>
    </row>
    <row r="484" spans="1:4" ht="28" x14ac:dyDescent="0.3">
      <c r="A484" s="320" t="s">
        <v>403</v>
      </c>
      <c r="B484" s="477" t="s">
        <v>404</v>
      </c>
      <c r="C484" s="320"/>
      <c r="D484" s="321"/>
    </row>
    <row r="485" spans="1:4" ht="28" x14ac:dyDescent="0.3">
      <c r="A485" s="323" t="s">
        <v>405</v>
      </c>
      <c r="B485" s="397" t="s">
        <v>406</v>
      </c>
      <c r="C485" s="323"/>
      <c r="D485" s="324"/>
    </row>
    <row r="486" spans="1:4" ht="42" x14ac:dyDescent="0.3">
      <c r="A486" s="317" t="s">
        <v>407</v>
      </c>
      <c r="B486" s="387" t="s">
        <v>408</v>
      </c>
      <c r="C486" s="317"/>
      <c r="D486" s="318"/>
    </row>
    <row r="487" spans="1:4" x14ac:dyDescent="0.3">
      <c r="A487" s="313" t="s">
        <v>409</v>
      </c>
      <c r="B487" s="392" t="s">
        <v>410</v>
      </c>
      <c r="C487" s="313"/>
      <c r="D487" s="314"/>
    </row>
    <row r="488" spans="1:4" x14ac:dyDescent="0.3">
      <c r="A488" s="383" t="s">
        <v>411</v>
      </c>
      <c r="B488" s="384"/>
      <c r="C488" s="385"/>
      <c r="D488" s="386"/>
    </row>
    <row r="489" spans="1:4" ht="28" x14ac:dyDescent="0.3">
      <c r="A489" s="469" t="s">
        <v>412</v>
      </c>
      <c r="B489" s="470" t="s">
        <v>374</v>
      </c>
      <c r="C489" s="469">
        <v>1</v>
      </c>
      <c r="D489" s="371">
        <v>0.82030000000000003</v>
      </c>
    </row>
    <row r="490" spans="1:4" ht="42" x14ac:dyDescent="0.3">
      <c r="A490" s="469" t="s">
        <v>413</v>
      </c>
      <c r="B490" s="470" t="s">
        <v>414</v>
      </c>
      <c r="C490" s="469">
        <v>1</v>
      </c>
      <c r="D490" s="371">
        <v>0.89700000000000002</v>
      </c>
    </row>
    <row r="491" spans="1:4" ht="56" x14ac:dyDescent="0.3">
      <c r="A491" s="469" t="s">
        <v>415</v>
      </c>
      <c r="B491" s="470" t="s">
        <v>416</v>
      </c>
      <c r="C491" s="469">
        <v>1</v>
      </c>
      <c r="D491" s="371">
        <v>0.79549999999999998</v>
      </c>
    </row>
    <row r="492" spans="1:4" ht="42" x14ac:dyDescent="0.3">
      <c r="A492" s="469" t="s">
        <v>417</v>
      </c>
      <c r="B492" s="470" t="s">
        <v>4050</v>
      </c>
      <c r="C492" s="469">
        <v>1</v>
      </c>
      <c r="D492" s="371">
        <v>0.72629999999999995</v>
      </c>
    </row>
    <row r="493" spans="1:4" x14ac:dyDescent="0.3">
      <c r="A493" s="383" t="s">
        <v>419</v>
      </c>
      <c r="B493" s="384"/>
      <c r="C493" s="385"/>
      <c r="D493" s="386"/>
    </row>
    <row r="494" spans="1:4" ht="28" x14ac:dyDescent="0.3">
      <c r="A494" s="469" t="s">
        <v>420</v>
      </c>
      <c r="B494" s="470" t="s">
        <v>421</v>
      </c>
      <c r="C494" s="469">
        <v>1</v>
      </c>
      <c r="D494" s="371">
        <v>1.1893</v>
      </c>
    </row>
    <row r="495" spans="1:4" ht="56" x14ac:dyDescent="0.3">
      <c r="A495" s="469" t="s">
        <v>422</v>
      </c>
      <c r="B495" s="470" t="s">
        <v>423</v>
      </c>
      <c r="C495" s="469">
        <v>1</v>
      </c>
      <c r="D495" s="371">
        <v>1.2551000000000001</v>
      </c>
    </row>
    <row r="496" spans="1:4" x14ac:dyDescent="0.3">
      <c r="A496" s="383" t="s">
        <v>424</v>
      </c>
      <c r="B496" s="384"/>
      <c r="C496" s="385"/>
      <c r="D496" s="386"/>
    </row>
    <row r="497" spans="1:4" x14ac:dyDescent="0.3">
      <c r="A497" s="478" t="s">
        <v>425</v>
      </c>
      <c r="B497" s="479" t="s">
        <v>426</v>
      </c>
      <c r="C497" s="478">
        <v>1</v>
      </c>
      <c r="D497" s="380">
        <v>0.748</v>
      </c>
    </row>
  </sheetData>
  <mergeCells count="30">
    <mergeCell ref="B466:B478"/>
    <mergeCell ref="B278:B290"/>
    <mergeCell ref="B291:B308"/>
    <mergeCell ref="B310:B320"/>
    <mergeCell ref="B321:B334"/>
    <mergeCell ref="B335:B352"/>
    <mergeCell ref="B353:B369"/>
    <mergeCell ref="B370:B389"/>
    <mergeCell ref="B391:B406"/>
    <mergeCell ref="B407:B426"/>
    <mergeCell ref="B427:B447"/>
    <mergeCell ref="B449:B465"/>
    <mergeCell ref="B260:B277"/>
    <mergeCell ref="B67:B83"/>
    <mergeCell ref="B84:B101"/>
    <mergeCell ref="B102:B120"/>
    <mergeCell ref="B121:B143"/>
    <mergeCell ref="B144:B157"/>
    <mergeCell ref="B158:B174"/>
    <mergeCell ref="B175:B190"/>
    <mergeCell ref="B191:B211"/>
    <mergeCell ref="B212:B231"/>
    <mergeCell ref="B232:B239"/>
    <mergeCell ref="B240:B259"/>
    <mergeCell ref="B57:B66"/>
    <mergeCell ref="A3:D3"/>
    <mergeCell ref="A4:D4"/>
    <mergeCell ref="B11:B29"/>
    <mergeCell ref="B30:B48"/>
    <mergeCell ref="B50:B56"/>
  </mergeCells>
  <pageMargins left="0.7" right="0.7" top="0.78740157499999996" bottom="0.78740157499999996" header="0.3" footer="0.3"/>
  <pageSetup paperSize="9" fitToHeight="0" orientation="portrait" verticalDpi="0" r:id="rId1"/>
  <headerFooter>
    <oddFooter>&amp;L&amp;A&amp;R&amp;P von &amp;N&amp;CAEB-Psych 2018 - Deutsche Krankenhausgesellschaft e. V.</oddFooter>
  </headerFooter>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2">
    <tabColor rgb="FF7030A0"/>
  </sheetPr>
  <dimension ref="A1:F28"/>
  <sheetViews>
    <sheetView workbookViewId="0">
      <selection activeCell="E13" sqref="E13"/>
    </sheetView>
  </sheetViews>
  <sheetFormatPr baseColWidth="10" defaultColWidth="10.4140625" defaultRowHeight="14" x14ac:dyDescent="0.3"/>
  <cols>
    <col min="1" max="1" width="12" style="362" customWidth="1"/>
    <col min="2" max="2" width="23" style="362" customWidth="1"/>
    <col min="3" max="4" width="10.33203125" style="362" customWidth="1"/>
    <col min="5" max="5" width="42.4140625" style="362" customWidth="1"/>
    <col min="6" max="6" width="11.08203125" style="362" customWidth="1"/>
    <col min="7" max="16384" width="10.4140625" style="362"/>
  </cols>
  <sheetData>
    <row r="1" spans="1:6" x14ac:dyDescent="0.3">
      <c r="A1" s="510" t="s">
        <v>3250</v>
      </c>
      <c r="B1" s="297"/>
      <c r="C1" s="297"/>
      <c r="F1" s="294" t="s">
        <v>4097</v>
      </c>
    </row>
    <row r="2" spans="1:6" x14ac:dyDescent="0.3">
      <c r="A2" s="297"/>
      <c r="B2" s="297"/>
      <c r="C2" s="297"/>
      <c r="D2" s="297"/>
    </row>
    <row r="3" spans="1:6" x14ac:dyDescent="0.3">
      <c r="A3" s="676" t="s">
        <v>332</v>
      </c>
      <c r="B3" s="676"/>
      <c r="C3" s="676"/>
      <c r="D3" s="676"/>
      <c r="E3" s="676"/>
      <c r="F3" s="676"/>
    </row>
    <row r="4" spans="1:6" x14ac:dyDescent="0.3">
      <c r="A4" s="678" t="s">
        <v>3251</v>
      </c>
      <c r="B4" s="678"/>
      <c r="C4" s="678"/>
      <c r="D4" s="678"/>
      <c r="E4" s="678"/>
      <c r="F4" s="678"/>
    </row>
    <row r="5" spans="1:6" x14ac:dyDescent="0.3">
      <c r="A5" s="300"/>
      <c r="B5" s="198"/>
      <c r="C5" s="363"/>
      <c r="D5" s="363"/>
      <c r="E5" s="363"/>
      <c r="F5" s="363"/>
    </row>
    <row r="6" spans="1:6" ht="27.75" customHeight="1" x14ac:dyDescent="0.3">
      <c r="A6" s="679" t="s">
        <v>3252</v>
      </c>
      <c r="B6" s="679" t="s">
        <v>334</v>
      </c>
      <c r="C6" s="681" t="s">
        <v>3253</v>
      </c>
      <c r="D6" s="683" t="s">
        <v>4100</v>
      </c>
      <c r="E6" s="684"/>
      <c r="F6" s="685" t="s">
        <v>4090</v>
      </c>
    </row>
    <row r="7" spans="1:6" x14ac:dyDescent="0.3">
      <c r="A7" s="680"/>
      <c r="B7" s="680"/>
      <c r="C7" s="682"/>
      <c r="D7" s="364" t="s">
        <v>3255</v>
      </c>
      <c r="E7" s="365" t="s">
        <v>432</v>
      </c>
      <c r="F7" s="686"/>
    </row>
    <row r="8" spans="1:6" x14ac:dyDescent="0.3">
      <c r="A8" s="365">
        <v>1</v>
      </c>
      <c r="B8" s="301">
        <v>2</v>
      </c>
      <c r="C8" s="365">
        <v>3</v>
      </c>
      <c r="D8" s="365">
        <v>4</v>
      </c>
      <c r="E8" s="365">
        <v>5</v>
      </c>
      <c r="F8" s="511">
        <v>6</v>
      </c>
    </row>
    <row r="9" spans="1:6" ht="40.5" customHeight="1" x14ac:dyDescent="0.3">
      <c r="A9" s="367" t="s">
        <v>3256</v>
      </c>
      <c r="B9" s="668" t="s">
        <v>4107</v>
      </c>
      <c r="C9" s="368" t="s">
        <v>435</v>
      </c>
      <c r="D9" s="369" t="s">
        <v>3258</v>
      </c>
      <c r="E9" s="370" t="s">
        <v>3259</v>
      </c>
      <c r="F9" s="371"/>
    </row>
    <row r="10" spans="1:6" x14ac:dyDescent="0.3">
      <c r="A10" s="372" t="s">
        <v>435</v>
      </c>
      <c r="B10" s="702"/>
      <c r="C10" s="373" t="s">
        <v>3260</v>
      </c>
      <c r="D10" s="369" t="s">
        <v>3261</v>
      </c>
      <c r="E10" s="374" t="s">
        <v>3262</v>
      </c>
      <c r="F10" s="371">
        <v>1.2833000000000001</v>
      </c>
    </row>
    <row r="11" spans="1:6" x14ac:dyDescent="0.3">
      <c r="A11" s="372" t="s">
        <v>435</v>
      </c>
      <c r="B11" s="702"/>
      <c r="C11" s="373" t="s">
        <v>3263</v>
      </c>
      <c r="D11" s="369" t="s">
        <v>3264</v>
      </c>
      <c r="E11" s="375" t="s">
        <v>3265</v>
      </c>
      <c r="F11" s="371">
        <v>2.0716999999999999</v>
      </c>
    </row>
    <row r="12" spans="1:6" x14ac:dyDescent="0.3">
      <c r="A12" s="372" t="s">
        <v>435</v>
      </c>
      <c r="B12" s="703"/>
      <c r="C12" s="373" t="s">
        <v>3266</v>
      </c>
      <c r="D12" s="369" t="s">
        <v>3267</v>
      </c>
      <c r="E12" s="375" t="s">
        <v>4092</v>
      </c>
      <c r="F12" s="371">
        <v>3.1236999999999999</v>
      </c>
    </row>
    <row r="13" spans="1:6" ht="56" x14ac:dyDescent="0.3">
      <c r="A13" s="367" t="s">
        <v>3268</v>
      </c>
      <c r="B13" s="668" t="s">
        <v>3269</v>
      </c>
      <c r="C13" s="373" t="s">
        <v>4037</v>
      </c>
      <c r="D13" s="373" t="s">
        <v>3270</v>
      </c>
      <c r="E13" s="369" t="s">
        <v>3271</v>
      </c>
      <c r="F13" s="371">
        <v>0.16669999999999999</v>
      </c>
    </row>
    <row r="14" spans="1:6" ht="56" x14ac:dyDescent="0.3">
      <c r="A14" s="372" t="s">
        <v>435</v>
      </c>
      <c r="B14" s="702"/>
      <c r="C14" s="373" t="s">
        <v>4038</v>
      </c>
      <c r="D14" s="373" t="s">
        <v>3272</v>
      </c>
      <c r="E14" s="369" t="s">
        <v>3273</v>
      </c>
      <c r="F14" s="371">
        <v>0.20649999999999999</v>
      </c>
    </row>
    <row r="15" spans="1:6" ht="56" x14ac:dyDescent="0.3">
      <c r="A15" s="376" t="s">
        <v>435</v>
      </c>
      <c r="B15" s="703"/>
      <c r="C15" s="373" t="s">
        <v>4039</v>
      </c>
      <c r="D15" s="373" t="s">
        <v>3274</v>
      </c>
      <c r="E15" s="369" t="s">
        <v>4040</v>
      </c>
      <c r="F15" s="371">
        <v>0.25169999999999998</v>
      </c>
    </row>
    <row r="16" spans="1:6" ht="56.25" customHeight="1" x14ac:dyDescent="0.3">
      <c r="A16" s="367" t="s">
        <v>4108</v>
      </c>
      <c r="B16" s="671" t="s">
        <v>4041</v>
      </c>
      <c r="C16" s="377"/>
      <c r="D16" s="377" t="s">
        <v>3276</v>
      </c>
      <c r="E16" s="378" t="s">
        <v>4041</v>
      </c>
      <c r="F16" s="371"/>
    </row>
    <row r="17" spans="1:6" x14ac:dyDescent="0.3">
      <c r="A17" s="372"/>
      <c r="B17" s="672"/>
      <c r="C17" s="377" t="s">
        <v>3277</v>
      </c>
      <c r="D17" s="377" t="s">
        <v>3278</v>
      </c>
      <c r="E17" s="378" t="s">
        <v>3279</v>
      </c>
      <c r="F17" s="371">
        <v>0.46750000000000003</v>
      </c>
    </row>
    <row r="18" spans="1:6" x14ac:dyDescent="0.3">
      <c r="A18" s="372"/>
      <c r="B18" s="672"/>
      <c r="C18" s="377" t="s">
        <v>3280</v>
      </c>
      <c r="D18" s="377" t="s">
        <v>3281</v>
      </c>
      <c r="E18" s="378" t="s">
        <v>3282</v>
      </c>
      <c r="F18" s="371">
        <v>0.81399999999999995</v>
      </c>
    </row>
    <row r="19" spans="1:6" x14ac:dyDescent="0.3">
      <c r="A19" s="372"/>
      <c r="B19" s="672"/>
      <c r="C19" s="377" t="s">
        <v>3283</v>
      </c>
      <c r="D19" s="377" t="s">
        <v>3284</v>
      </c>
      <c r="E19" s="378" t="s">
        <v>3285</v>
      </c>
      <c r="F19" s="371">
        <v>1.1726000000000001</v>
      </c>
    </row>
    <row r="20" spans="1:6" ht="41.25" customHeight="1" x14ac:dyDescent="0.3">
      <c r="A20" s="379" t="s">
        <v>4109</v>
      </c>
      <c r="B20" s="673" t="s">
        <v>4042</v>
      </c>
      <c r="C20" s="377"/>
      <c r="D20" s="377" t="s">
        <v>3287</v>
      </c>
      <c r="E20" s="378" t="s">
        <v>4042</v>
      </c>
      <c r="F20" s="371"/>
    </row>
    <row r="21" spans="1:6" x14ac:dyDescent="0.3">
      <c r="A21" s="372"/>
      <c r="B21" s="699"/>
      <c r="C21" s="377" t="s">
        <v>3288</v>
      </c>
      <c r="D21" s="377" t="s">
        <v>3289</v>
      </c>
      <c r="E21" s="378" t="s">
        <v>3279</v>
      </c>
      <c r="F21" s="371">
        <v>1.4424999999999999</v>
      </c>
    </row>
    <row r="22" spans="1:6" x14ac:dyDescent="0.3">
      <c r="A22" s="372"/>
      <c r="B22" s="699"/>
      <c r="C22" s="377" t="s">
        <v>3290</v>
      </c>
      <c r="D22" s="377" t="s">
        <v>3291</v>
      </c>
      <c r="E22" s="378" t="s">
        <v>3282</v>
      </c>
      <c r="F22" s="371">
        <v>2.0011999999999999</v>
      </c>
    </row>
    <row r="23" spans="1:6" x14ac:dyDescent="0.3">
      <c r="A23" s="376"/>
      <c r="B23" s="704"/>
      <c r="C23" s="377" t="s">
        <v>3292</v>
      </c>
      <c r="D23" s="377" t="s">
        <v>3293</v>
      </c>
      <c r="E23" s="378" t="s">
        <v>3285</v>
      </c>
      <c r="F23" s="380">
        <v>3.1073</v>
      </c>
    </row>
    <row r="24" spans="1:6" x14ac:dyDescent="0.3">
      <c r="F24" s="505"/>
    </row>
    <row r="25" spans="1:6" x14ac:dyDescent="0.3">
      <c r="A25" s="506" t="s">
        <v>3241</v>
      </c>
      <c r="F25" s="505"/>
    </row>
    <row r="26" spans="1:6" x14ac:dyDescent="0.3">
      <c r="F26" s="505"/>
    </row>
    <row r="27" spans="1:6" ht="15" x14ac:dyDescent="0.3">
      <c r="A27" s="26" t="s">
        <v>3294</v>
      </c>
      <c r="B27" s="463" t="s">
        <v>3295</v>
      </c>
      <c r="C27" s="463"/>
      <c r="D27" s="463"/>
      <c r="E27" s="463"/>
      <c r="F27" s="463"/>
    </row>
    <row r="28" spans="1:6" x14ac:dyDescent="0.3">
      <c r="A28" s="464"/>
      <c r="B28" s="463" t="s">
        <v>3296</v>
      </c>
      <c r="C28" s="463"/>
      <c r="D28" s="463"/>
      <c r="E28" s="463"/>
      <c r="F28" s="463"/>
    </row>
  </sheetData>
  <mergeCells count="11">
    <mergeCell ref="B9:B12"/>
    <mergeCell ref="B13:B15"/>
    <mergeCell ref="B16:B19"/>
    <mergeCell ref="B20:B23"/>
    <mergeCell ref="A3:F3"/>
    <mergeCell ref="A4:F4"/>
    <mergeCell ref="A6:A7"/>
    <mergeCell ref="B6:B7"/>
    <mergeCell ref="C6:C7"/>
    <mergeCell ref="D6:E6"/>
    <mergeCell ref="F6:F7"/>
  </mergeCells>
  <pageMargins left="0.7" right="0.7" top="0.78740157499999996" bottom="0.78740157499999996" header="0.3" footer="0.3"/>
  <pageSetup paperSize="9" fitToHeight="0" orientation="portrait" verticalDpi="0" r:id="rId1"/>
  <headerFooter>
    <oddFooter>&amp;L&amp;A&amp;R&amp;P von &amp;N&amp;CAEB-Psych 2018 - Deutsche Krankenhausgesellschaft e. V.</oddFooter>
  </headerFooter>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9">
    <tabColor rgb="FF7030A0"/>
  </sheetPr>
  <dimension ref="A1:F1048"/>
  <sheetViews>
    <sheetView workbookViewId="0">
      <selection activeCell="A9" sqref="A9:F1040"/>
    </sheetView>
  </sheetViews>
  <sheetFormatPr baseColWidth="10" defaultColWidth="10.33203125" defaultRowHeight="12.5" x14ac:dyDescent="0.25"/>
  <cols>
    <col min="1" max="1" width="12" style="483" customWidth="1"/>
    <col min="2" max="2" width="23" style="483" customWidth="1"/>
    <col min="3" max="4" width="10.33203125" style="483" customWidth="1"/>
    <col min="5" max="5" width="42.33203125" style="483" customWidth="1"/>
    <col min="6" max="6" width="11.9140625" style="483" customWidth="1"/>
    <col min="7" max="16384" width="10.33203125" style="483"/>
  </cols>
  <sheetData>
    <row r="1" spans="1:6" ht="15" customHeight="1" x14ac:dyDescent="0.3">
      <c r="A1" s="481" t="s">
        <v>427</v>
      </c>
      <c r="B1" s="409"/>
      <c r="C1" s="409"/>
      <c r="D1" s="410"/>
      <c r="E1" s="326"/>
      <c r="F1" s="482" t="s">
        <v>4097</v>
      </c>
    </row>
    <row r="2" spans="1:6" ht="15" customHeight="1" x14ac:dyDescent="0.35">
      <c r="A2" s="412"/>
      <c r="B2" s="413"/>
      <c r="C2" s="355"/>
      <c r="D2" s="355"/>
      <c r="E2" s="360"/>
      <c r="F2" s="416"/>
    </row>
    <row r="3" spans="1:6" ht="20.25" customHeight="1" x14ac:dyDescent="0.25">
      <c r="A3" s="687" t="s">
        <v>332</v>
      </c>
      <c r="B3" s="687"/>
      <c r="C3" s="687"/>
      <c r="D3" s="687"/>
      <c r="E3" s="687"/>
      <c r="F3" s="687"/>
    </row>
    <row r="4" spans="1:6" ht="21" customHeight="1" x14ac:dyDescent="0.25">
      <c r="A4" s="688" t="s">
        <v>428</v>
      </c>
      <c r="B4" s="688"/>
      <c r="C4" s="688"/>
      <c r="D4" s="688"/>
      <c r="E4" s="688"/>
      <c r="F4" s="688"/>
    </row>
    <row r="5" spans="1:6" ht="13" x14ac:dyDescent="0.3">
      <c r="A5" s="689" t="s">
        <v>4051</v>
      </c>
      <c r="B5" s="689"/>
      <c r="C5" s="689"/>
      <c r="D5" s="689"/>
      <c r="E5" s="689"/>
      <c r="F5" s="689"/>
    </row>
    <row r="6" spans="1:6" ht="15" customHeight="1" x14ac:dyDescent="0.25">
      <c r="A6" s="690" t="s">
        <v>429</v>
      </c>
      <c r="B6" s="690" t="s">
        <v>334</v>
      </c>
      <c r="C6" s="690" t="s">
        <v>430</v>
      </c>
      <c r="D6" s="691" t="s">
        <v>4100</v>
      </c>
      <c r="E6" s="691"/>
      <c r="F6" s="690" t="s">
        <v>431</v>
      </c>
    </row>
    <row r="7" spans="1:6" ht="13" x14ac:dyDescent="0.25">
      <c r="A7" s="690"/>
      <c r="B7" s="690"/>
      <c r="C7" s="690"/>
      <c r="D7" s="332" t="s">
        <v>86</v>
      </c>
      <c r="E7" s="332" t="s">
        <v>432</v>
      </c>
      <c r="F7" s="690"/>
    </row>
    <row r="8" spans="1:6" x14ac:dyDescent="0.25">
      <c r="A8" s="333">
        <v>1</v>
      </c>
      <c r="B8" s="333">
        <v>2</v>
      </c>
      <c r="C8" s="333">
        <v>3</v>
      </c>
      <c r="D8" s="333">
        <v>4</v>
      </c>
      <c r="E8" s="333">
        <v>5</v>
      </c>
      <c r="F8" s="333">
        <v>6</v>
      </c>
    </row>
    <row r="9" spans="1:6" ht="25.5" customHeight="1" x14ac:dyDescent="0.25">
      <c r="A9" s="422" t="s">
        <v>433</v>
      </c>
      <c r="B9" s="422" t="s">
        <v>434</v>
      </c>
      <c r="C9" s="423"/>
      <c r="D9" s="424"/>
      <c r="E9" s="692" t="s">
        <v>436</v>
      </c>
      <c r="F9" s="693"/>
    </row>
    <row r="10" spans="1:6" ht="12.75" customHeight="1" x14ac:dyDescent="0.25">
      <c r="A10" s="425"/>
      <c r="B10" s="425"/>
      <c r="C10" s="423" t="s">
        <v>437</v>
      </c>
      <c r="D10" s="424" t="s">
        <v>438</v>
      </c>
      <c r="E10" s="426" t="s">
        <v>439</v>
      </c>
      <c r="F10" s="427">
        <v>215.1</v>
      </c>
    </row>
    <row r="11" spans="1:6" ht="12.75" customHeight="1" x14ac:dyDescent="0.25">
      <c r="A11" s="425"/>
      <c r="B11" s="425"/>
      <c r="C11" s="423" t="s">
        <v>440</v>
      </c>
      <c r="D11" s="424" t="s">
        <v>441</v>
      </c>
      <c r="E11" s="426" t="s">
        <v>442</v>
      </c>
      <c r="F11" s="427">
        <v>247.37</v>
      </c>
    </row>
    <row r="12" spans="1:6" ht="12.75" customHeight="1" x14ac:dyDescent="0.25">
      <c r="A12" s="425"/>
      <c r="B12" s="425"/>
      <c r="C12" s="423" t="s">
        <v>443</v>
      </c>
      <c r="D12" s="424" t="s">
        <v>444</v>
      </c>
      <c r="E12" s="426" t="s">
        <v>445</v>
      </c>
      <c r="F12" s="427">
        <v>279.63</v>
      </c>
    </row>
    <row r="13" spans="1:6" ht="12.75" customHeight="1" x14ac:dyDescent="0.25">
      <c r="A13" s="425"/>
      <c r="B13" s="425"/>
      <c r="C13" s="423" t="s">
        <v>446</v>
      </c>
      <c r="D13" s="424" t="s">
        <v>447</v>
      </c>
      <c r="E13" s="426" t="s">
        <v>448</v>
      </c>
      <c r="F13" s="427">
        <v>311.89999999999998</v>
      </c>
    </row>
    <row r="14" spans="1:6" ht="12.75" customHeight="1" x14ac:dyDescent="0.25">
      <c r="A14" s="425"/>
      <c r="B14" s="425"/>
      <c r="C14" s="423" t="s">
        <v>449</v>
      </c>
      <c r="D14" s="424" t="s">
        <v>450</v>
      </c>
      <c r="E14" s="426" t="s">
        <v>451</v>
      </c>
      <c r="F14" s="427">
        <v>344.16</v>
      </c>
    </row>
    <row r="15" spans="1:6" ht="12.75" customHeight="1" x14ac:dyDescent="0.25">
      <c r="A15" s="428"/>
      <c r="B15" s="428"/>
      <c r="C15" s="423" t="s">
        <v>452</v>
      </c>
      <c r="D15" s="424" t="s">
        <v>453</v>
      </c>
      <c r="E15" s="426" t="s">
        <v>3337</v>
      </c>
      <c r="F15" s="427">
        <v>376.43</v>
      </c>
    </row>
    <row r="16" spans="1:6" ht="25.5" customHeight="1" x14ac:dyDescent="0.25">
      <c r="A16" s="422" t="s">
        <v>454</v>
      </c>
      <c r="B16" s="422" t="s">
        <v>455</v>
      </c>
      <c r="C16" s="423"/>
      <c r="D16" s="424"/>
      <c r="E16" s="692" t="s">
        <v>456</v>
      </c>
      <c r="F16" s="693"/>
    </row>
    <row r="17" spans="1:6" ht="12.75" customHeight="1" x14ac:dyDescent="0.25">
      <c r="A17" s="425"/>
      <c r="B17" s="425"/>
      <c r="C17" s="423" t="s">
        <v>457</v>
      </c>
      <c r="D17" s="424" t="s">
        <v>458</v>
      </c>
      <c r="E17" s="426" t="s">
        <v>459</v>
      </c>
      <c r="F17" s="427">
        <v>169.67</v>
      </c>
    </row>
    <row r="18" spans="1:6" ht="12.75" customHeight="1" x14ac:dyDescent="0.25">
      <c r="A18" s="425"/>
      <c r="B18" s="425"/>
      <c r="C18" s="423" t="s">
        <v>460</v>
      </c>
      <c r="D18" s="424" t="s">
        <v>461</v>
      </c>
      <c r="E18" s="426" t="s">
        <v>462</v>
      </c>
      <c r="F18" s="427">
        <v>186.09</v>
      </c>
    </row>
    <row r="19" spans="1:6" ht="12.75" customHeight="1" x14ac:dyDescent="0.25">
      <c r="A19" s="425"/>
      <c r="B19" s="425"/>
      <c r="C19" s="423" t="s">
        <v>463</v>
      </c>
      <c r="D19" s="424" t="s">
        <v>464</v>
      </c>
      <c r="E19" s="426" t="s">
        <v>465</v>
      </c>
      <c r="F19" s="427">
        <v>202.51</v>
      </c>
    </row>
    <row r="20" spans="1:6" ht="12.75" customHeight="1" x14ac:dyDescent="0.25">
      <c r="A20" s="425"/>
      <c r="B20" s="425"/>
      <c r="C20" s="423" t="s">
        <v>466</v>
      </c>
      <c r="D20" s="424" t="s">
        <v>467</v>
      </c>
      <c r="E20" s="426" t="s">
        <v>468</v>
      </c>
      <c r="F20" s="427">
        <v>218.93</v>
      </c>
    </row>
    <row r="21" spans="1:6" ht="12.75" customHeight="1" x14ac:dyDescent="0.25">
      <c r="A21" s="425"/>
      <c r="B21" s="425"/>
      <c r="C21" s="423" t="s">
        <v>469</v>
      </c>
      <c r="D21" s="424" t="s">
        <v>470</v>
      </c>
      <c r="E21" s="426" t="s">
        <v>471</v>
      </c>
      <c r="F21" s="427">
        <v>235.35</v>
      </c>
    </row>
    <row r="22" spans="1:6" ht="12.75" customHeight="1" x14ac:dyDescent="0.25">
      <c r="A22" s="428"/>
      <c r="B22" s="428"/>
      <c r="C22" s="423" t="s">
        <v>472</v>
      </c>
      <c r="D22" s="424" t="s">
        <v>473</v>
      </c>
      <c r="E22" s="426" t="s">
        <v>3338</v>
      </c>
      <c r="F22" s="427">
        <v>251.77</v>
      </c>
    </row>
    <row r="23" spans="1:6" ht="28" x14ac:dyDescent="0.25">
      <c r="A23" s="422" t="s">
        <v>474</v>
      </c>
      <c r="B23" s="484" t="s">
        <v>475</v>
      </c>
      <c r="C23" s="423"/>
      <c r="D23" s="424"/>
      <c r="E23" s="692" t="s">
        <v>476</v>
      </c>
      <c r="F23" s="693"/>
    </row>
    <row r="24" spans="1:6" ht="12.75" customHeight="1" x14ac:dyDescent="0.25">
      <c r="A24" s="425"/>
      <c r="B24" s="425"/>
      <c r="C24" s="423" t="s">
        <v>477</v>
      </c>
      <c r="D24" s="424" t="s">
        <v>478</v>
      </c>
      <c r="E24" s="426" t="s">
        <v>479</v>
      </c>
      <c r="F24" s="427">
        <v>856.64</v>
      </c>
    </row>
    <row r="25" spans="1:6" ht="12.75" customHeight="1" x14ac:dyDescent="0.25">
      <c r="A25" s="425"/>
      <c r="B25" s="425"/>
      <c r="C25" s="423" t="s">
        <v>480</v>
      </c>
      <c r="D25" s="424" t="s">
        <v>481</v>
      </c>
      <c r="E25" s="426" t="s">
        <v>482</v>
      </c>
      <c r="F25" s="427">
        <v>1080.73</v>
      </c>
    </row>
    <row r="26" spans="1:6" ht="12.75" customHeight="1" x14ac:dyDescent="0.25">
      <c r="A26" s="425"/>
      <c r="B26" s="425"/>
      <c r="C26" s="423" t="s">
        <v>483</v>
      </c>
      <c r="D26" s="424" t="s">
        <v>484</v>
      </c>
      <c r="E26" s="426" t="s">
        <v>485</v>
      </c>
      <c r="F26" s="427">
        <v>1304.33</v>
      </c>
    </row>
    <row r="27" spans="1:6" ht="12.75" customHeight="1" x14ac:dyDescent="0.25">
      <c r="A27" s="425"/>
      <c r="B27" s="425"/>
      <c r="C27" s="423" t="s">
        <v>486</v>
      </c>
      <c r="D27" s="424" t="s">
        <v>487</v>
      </c>
      <c r="E27" s="426" t="s">
        <v>488</v>
      </c>
      <c r="F27" s="427">
        <v>1527.93</v>
      </c>
    </row>
    <row r="28" spans="1:6" ht="12.75" customHeight="1" x14ac:dyDescent="0.25">
      <c r="A28" s="425"/>
      <c r="B28" s="425"/>
      <c r="C28" s="423" t="s">
        <v>489</v>
      </c>
      <c r="D28" s="424" t="s">
        <v>490</v>
      </c>
      <c r="E28" s="426" t="s">
        <v>491</v>
      </c>
      <c r="F28" s="427">
        <v>1751.53</v>
      </c>
    </row>
    <row r="29" spans="1:6" ht="12.75" customHeight="1" x14ac:dyDescent="0.25">
      <c r="A29" s="425"/>
      <c r="B29" s="425"/>
      <c r="C29" s="423" t="s">
        <v>492</v>
      </c>
      <c r="D29" s="424" t="s">
        <v>493</v>
      </c>
      <c r="E29" s="426" t="s">
        <v>494</v>
      </c>
      <c r="F29" s="427">
        <v>1975.13</v>
      </c>
    </row>
    <row r="30" spans="1:6" ht="12.75" customHeight="1" x14ac:dyDescent="0.25">
      <c r="A30" s="425"/>
      <c r="B30" s="425"/>
      <c r="C30" s="423" t="s">
        <v>495</v>
      </c>
      <c r="D30" s="424" t="s">
        <v>496</v>
      </c>
      <c r="E30" s="426" t="s">
        <v>497</v>
      </c>
      <c r="F30" s="427">
        <v>2198.73</v>
      </c>
    </row>
    <row r="31" spans="1:6" ht="12.75" customHeight="1" x14ac:dyDescent="0.25">
      <c r="A31" s="425"/>
      <c r="B31" s="425"/>
      <c r="C31" s="423" t="s">
        <v>498</v>
      </c>
      <c r="D31" s="424" t="s">
        <v>499</v>
      </c>
      <c r="E31" s="426" t="s">
        <v>500</v>
      </c>
      <c r="F31" s="427">
        <v>2720.47</v>
      </c>
    </row>
    <row r="32" spans="1:6" ht="12.75" customHeight="1" x14ac:dyDescent="0.25">
      <c r="A32" s="425"/>
      <c r="B32" s="425"/>
      <c r="C32" s="423" t="s">
        <v>501</v>
      </c>
      <c r="D32" s="424" t="s">
        <v>502</v>
      </c>
      <c r="E32" s="426" t="s">
        <v>503</v>
      </c>
      <c r="F32" s="427">
        <v>3838.47</v>
      </c>
    </row>
    <row r="33" spans="1:6" ht="12.75" customHeight="1" x14ac:dyDescent="0.25">
      <c r="A33" s="425"/>
      <c r="B33" s="425"/>
      <c r="C33" s="423" t="s">
        <v>504</v>
      </c>
      <c r="D33" s="424" t="s">
        <v>505</v>
      </c>
      <c r="E33" s="426" t="s">
        <v>506</v>
      </c>
      <c r="F33" s="427">
        <v>4956.47</v>
      </c>
    </row>
    <row r="34" spans="1:6" ht="12.75" customHeight="1" x14ac:dyDescent="0.25">
      <c r="A34" s="425"/>
      <c r="B34" s="425"/>
      <c r="C34" s="423" t="s">
        <v>507</v>
      </c>
      <c r="D34" s="424" t="s">
        <v>508</v>
      </c>
      <c r="E34" s="426" t="s">
        <v>509</v>
      </c>
      <c r="F34" s="427">
        <v>6074.47</v>
      </c>
    </row>
    <row r="35" spans="1:6" ht="12.75" customHeight="1" x14ac:dyDescent="0.25">
      <c r="A35" s="425"/>
      <c r="B35" s="425"/>
      <c r="C35" s="423" t="s">
        <v>510</v>
      </c>
      <c r="D35" s="424"/>
      <c r="E35" s="426" t="s">
        <v>3339</v>
      </c>
      <c r="F35" s="427"/>
    </row>
    <row r="36" spans="1:6" ht="12.75" customHeight="1" x14ac:dyDescent="0.25">
      <c r="A36" s="425"/>
      <c r="B36" s="425"/>
      <c r="C36" s="423" t="s">
        <v>3340</v>
      </c>
      <c r="D36" s="424" t="s">
        <v>511</v>
      </c>
      <c r="E36" s="426" t="s">
        <v>512</v>
      </c>
      <c r="F36" s="427">
        <v>7378.8</v>
      </c>
    </row>
    <row r="37" spans="1:6" ht="12.75" customHeight="1" x14ac:dyDescent="0.25">
      <c r="A37" s="425"/>
      <c r="B37" s="425"/>
      <c r="C37" s="423" t="s">
        <v>3341</v>
      </c>
      <c r="D37" s="424" t="s">
        <v>513</v>
      </c>
      <c r="E37" s="426" t="s">
        <v>514</v>
      </c>
      <c r="F37" s="427">
        <v>9614.7999999999993</v>
      </c>
    </row>
    <row r="38" spans="1:6" ht="12.75" customHeight="1" x14ac:dyDescent="0.25">
      <c r="A38" s="425"/>
      <c r="B38" s="425"/>
      <c r="C38" s="423" t="s">
        <v>3342</v>
      </c>
      <c r="D38" s="424" t="s">
        <v>515</v>
      </c>
      <c r="E38" s="426" t="s">
        <v>516</v>
      </c>
      <c r="F38" s="427">
        <v>11850.8</v>
      </c>
    </row>
    <row r="39" spans="1:6" ht="12.75" customHeight="1" x14ac:dyDescent="0.25">
      <c r="A39" s="425"/>
      <c r="B39" s="425"/>
      <c r="C39" s="423" t="s">
        <v>3343</v>
      </c>
      <c r="D39" s="424" t="s">
        <v>517</v>
      </c>
      <c r="E39" s="426" t="s">
        <v>518</v>
      </c>
      <c r="F39" s="427">
        <v>14645.8</v>
      </c>
    </row>
    <row r="40" spans="1:6" ht="12.75" customHeight="1" x14ac:dyDescent="0.25">
      <c r="A40" s="425"/>
      <c r="B40" s="425"/>
      <c r="C40" s="423" t="s">
        <v>3344</v>
      </c>
      <c r="D40" s="424" t="s">
        <v>519</v>
      </c>
      <c r="E40" s="426" t="s">
        <v>520</v>
      </c>
      <c r="F40" s="427">
        <v>19117.8</v>
      </c>
    </row>
    <row r="41" spans="1:6" ht="12.75" customHeight="1" x14ac:dyDescent="0.25">
      <c r="A41" s="425"/>
      <c r="B41" s="425"/>
      <c r="C41" s="423" t="s">
        <v>3345</v>
      </c>
      <c r="D41" s="424" t="s">
        <v>521</v>
      </c>
      <c r="E41" s="426" t="s">
        <v>522</v>
      </c>
      <c r="F41" s="427">
        <v>23589.8</v>
      </c>
    </row>
    <row r="42" spans="1:6" ht="12.75" customHeight="1" x14ac:dyDescent="0.25">
      <c r="A42" s="425"/>
      <c r="B42" s="425"/>
      <c r="C42" s="423" t="s">
        <v>3346</v>
      </c>
      <c r="D42" s="424" t="s">
        <v>523</v>
      </c>
      <c r="E42" s="426" t="s">
        <v>524</v>
      </c>
      <c r="F42" s="427">
        <v>28061.8</v>
      </c>
    </row>
    <row r="43" spans="1:6" ht="12.75" customHeight="1" x14ac:dyDescent="0.25">
      <c r="A43" s="425"/>
      <c r="B43" s="425"/>
      <c r="C43" s="423" t="s">
        <v>3347</v>
      </c>
      <c r="D43" s="424" t="s">
        <v>525</v>
      </c>
      <c r="E43" s="426" t="s">
        <v>526</v>
      </c>
      <c r="F43" s="427">
        <v>32533.8</v>
      </c>
    </row>
    <row r="44" spans="1:6" ht="12.75" customHeight="1" x14ac:dyDescent="0.25">
      <c r="A44" s="425"/>
      <c r="B44" s="425"/>
      <c r="C44" s="423" t="s">
        <v>3348</v>
      </c>
      <c r="D44" s="424" t="s">
        <v>527</v>
      </c>
      <c r="E44" s="426" t="s">
        <v>528</v>
      </c>
      <c r="F44" s="427">
        <v>38123.800000000003</v>
      </c>
    </row>
    <row r="45" spans="1:6" ht="12.75" customHeight="1" x14ac:dyDescent="0.25">
      <c r="A45" s="428"/>
      <c r="B45" s="428"/>
      <c r="C45" s="423" t="s">
        <v>3349</v>
      </c>
      <c r="D45" s="424" t="s">
        <v>529</v>
      </c>
      <c r="E45" s="426" t="s">
        <v>3350</v>
      </c>
      <c r="F45" s="427">
        <v>47067.8</v>
      </c>
    </row>
    <row r="46" spans="1:6" ht="25.5" customHeight="1" x14ac:dyDescent="0.25">
      <c r="A46" s="422" t="s">
        <v>530</v>
      </c>
      <c r="B46" s="422" t="s">
        <v>531</v>
      </c>
      <c r="C46" s="423"/>
      <c r="D46" s="424"/>
      <c r="E46" s="692" t="s">
        <v>532</v>
      </c>
      <c r="F46" s="693"/>
    </row>
    <row r="47" spans="1:6" ht="14.25" customHeight="1" x14ac:dyDescent="0.25">
      <c r="A47" s="425"/>
      <c r="B47" s="425"/>
      <c r="C47" s="423" t="s">
        <v>533</v>
      </c>
      <c r="D47" s="424" t="s">
        <v>534</v>
      </c>
      <c r="E47" s="426" t="s">
        <v>535</v>
      </c>
      <c r="F47" s="427">
        <v>24.26</v>
      </c>
    </row>
    <row r="48" spans="1:6" ht="14.25" customHeight="1" x14ac:dyDescent="0.25">
      <c r="A48" s="425"/>
      <c r="B48" s="425"/>
      <c r="C48" s="423" t="s">
        <v>536</v>
      </c>
      <c r="D48" s="424" t="s">
        <v>537</v>
      </c>
      <c r="E48" s="426" t="s">
        <v>538</v>
      </c>
      <c r="F48" s="427">
        <v>40.44</v>
      </c>
    </row>
    <row r="49" spans="1:6" ht="14.25" customHeight="1" x14ac:dyDescent="0.25">
      <c r="A49" s="425"/>
      <c r="B49" s="425"/>
      <c r="C49" s="423" t="s">
        <v>539</v>
      </c>
      <c r="D49" s="424" t="s">
        <v>540</v>
      </c>
      <c r="E49" s="426" t="s">
        <v>541</v>
      </c>
      <c r="F49" s="427">
        <v>56.62</v>
      </c>
    </row>
    <row r="50" spans="1:6" ht="12.75" customHeight="1" x14ac:dyDescent="0.25">
      <c r="A50" s="425"/>
      <c r="B50" s="425"/>
      <c r="C50" s="423" t="s">
        <v>542</v>
      </c>
      <c r="D50" s="424" t="s">
        <v>543</v>
      </c>
      <c r="E50" s="426" t="s">
        <v>544</v>
      </c>
      <c r="F50" s="427">
        <v>76.39</v>
      </c>
    </row>
    <row r="51" spans="1:6" ht="12.75" customHeight="1" x14ac:dyDescent="0.25">
      <c r="A51" s="425"/>
      <c r="B51" s="425"/>
      <c r="C51" s="423" t="s">
        <v>545</v>
      </c>
      <c r="D51" s="424" t="s">
        <v>546</v>
      </c>
      <c r="E51" s="426" t="s">
        <v>547</v>
      </c>
      <c r="F51" s="427">
        <v>103.35</v>
      </c>
    </row>
    <row r="52" spans="1:6" ht="12.75" customHeight="1" x14ac:dyDescent="0.25">
      <c r="A52" s="425"/>
      <c r="B52" s="425"/>
      <c r="C52" s="423" t="s">
        <v>548</v>
      </c>
      <c r="D52" s="424" t="s">
        <v>549</v>
      </c>
      <c r="E52" s="426" t="s">
        <v>550</v>
      </c>
      <c r="F52" s="427">
        <v>130.31</v>
      </c>
    </row>
    <row r="53" spans="1:6" ht="12.75" customHeight="1" x14ac:dyDescent="0.25">
      <c r="A53" s="425"/>
      <c r="B53" s="425"/>
      <c r="C53" s="423" t="s">
        <v>551</v>
      </c>
      <c r="D53" s="424" t="s">
        <v>552</v>
      </c>
      <c r="E53" s="426" t="s">
        <v>553</v>
      </c>
      <c r="F53" s="427">
        <v>157.27000000000001</v>
      </c>
    </row>
    <row r="54" spans="1:6" ht="12.75" customHeight="1" x14ac:dyDescent="0.25">
      <c r="A54" s="425"/>
      <c r="B54" s="425"/>
      <c r="C54" s="423" t="s">
        <v>554</v>
      </c>
      <c r="D54" s="424" t="s">
        <v>555</v>
      </c>
      <c r="E54" s="426" t="s">
        <v>556</v>
      </c>
      <c r="F54" s="427">
        <v>184.23</v>
      </c>
    </row>
    <row r="55" spans="1:6" ht="12.75" customHeight="1" x14ac:dyDescent="0.25">
      <c r="A55" s="425"/>
      <c r="B55" s="425"/>
      <c r="C55" s="423" t="s">
        <v>557</v>
      </c>
      <c r="D55" s="424" t="s">
        <v>558</v>
      </c>
      <c r="E55" s="426" t="s">
        <v>559</v>
      </c>
      <c r="F55" s="427">
        <v>211.19</v>
      </c>
    </row>
    <row r="56" spans="1:6" ht="12.75" customHeight="1" x14ac:dyDescent="0.25">
      <c r="A56" s="425"/>
      <c r="B56" s="425"/>
      <c r="C56" s="423" t="s">
        <v>560</v>
      </c>
      <c r="D56" s="424" t="s">
        <v>561</v>
      </c>
      <c r="E56" s="426" t="s">
        <v>562</v>
      </c>
      <c r="F56" s="427">
        <v>238.15</v>
      </c>
    </row>
    <row r="57" spans="1:6" ht="12.75" customHeight="1" x14ac:dyDescent="0.25">
      <c r="A57" s="425"/>
      <c r="B57" s="425"/>
      <c r="C57" s="423" t="s">
        <v>563</v>
      </c>
      <c r="D57" s="424" t="s">
        <v>564</v>
      </c>
      <c r="E57" s="426" t="s">
        <v>565</v>
      </c>
      <c r="F57" s="427">
        <v>265.11</v>
      </c>
    </row>
    <row r="58" spans="1:6" ht="12.75" customHeight="1" x14ac:dyDescent="0.25">
      <c r="A58" s="425"/>
      <c r="B58" s="425"/>
      <c r="C58" s="423" t="s">
        <v>566</v>
      </c>
      <c r="D58" s="424" t="s">
        <v>567</v>
      </c>
      <c r="E58" s="426" t="s">
        <v>568</v>
      </c>
      <c r="F58" s="427">
        <v>301.05</v>
      </c>
    </row>
    <row r="59" spans="1:6" ht="12.75" customHeight="1" x14ac:dyDescent="0.25">
      <c r="A59" s="425"/>
      <c r="B59" s="425"/>
      <c r="C59" s="423" t="s">
        <v>569</v>
      </c>
      <c r="D59" s="424" t="s">
        <v>570</v>
      </c>
      <c r="E59" s="426" t="s">
        <v>571</v>
      </c>
      <c r="F59" s="427">
        <v>354.97</v>
      </c>
    </row>
    <row r="60" spans="1:6" ht="12.75" customHeight="1" x14ac:dyDescent="0.25">
      <c r="A60" s="425"/>
      <c r="B60" s="425"/>
      <c r="C60" s="423" t="s">
        <v>572</v>
      </c>
      <c r="D60" s="424" t="s">
        <v>573</v>
      </c>
      <c r="E60" s="426" t="s">
        <v>574</v>
      </c>
      <c r="F60" s="427">
        <v>408.89</v>
      </c>
    </row>
    <row r="61" spans="1:6" ht="12.75" customHeight="1" x14ac:dyDescent="0.25">
      <c r="A61" s="425"/>
      <c r="B61" s="425"/>
      <c r="C61" s="423" t="s">
        <v>575</v>
      </c>
      <c r="D61" s="424" t="s">
        <v>576</v>
      </c>
      <c r="E61" s="426" t="s">
        <v>577</v>
      </c>
      <c r="F61" s="427">
        <v>462.81</v>
      </c>
    </row>
    <row r="62" spans="1:6" ht="12.75" customHeight="1" x14ac:dyDescent="0.25">
      <c r="A62" s="425"/>
      <c r="B62" s="425"/>
      <c r="C62" s="423" t="s">
        <v>578</v>
      </c>
      <c r="D62" s="424" t="s">
        <v>579</v>
      </c>
      <c r="E62" s="426" t="s">
        <v>580</v>
      </c>
      <c r="F62" s="427">
        <v>516.73</v>
      </c>
    </row>
    <row r="63" spans="1:6" ht="12.75" customHeight="1" x14ac:dyDescent="0.25">
      <c r="A63" s="425"/>
      <c r="B63" s="425"/>
      <c r="C63" s="423" t="s">
        <v>581</v>
      </c>
      <c r="D63" s="424" t="s">
        <v>582</v>
      </c>
      <c r="E63" s="426" t="s">
        <v>583</v>
      </c>
      <c r="F63" s="427">
        <v>570.65</v>
      </c>
    </row>
    <row r="64" spans="1:6" ht="12.75" customHeight="1" x14ac:dyDescent="0.25">
      <c r="A64" s="425"/>
      <c r="B64" s="425"/>
      <c r="C64" s="423" t="s">
        <v>584</v>
      </c>
      <c r="D64" s="424" t="s">
        <v>585</v>
      </c>
      <c r="E64" s="426" t="s">
        <v>586</v>
      </c>
      <c r="F64" s="427">
        <v>624.57000000000005</v>
      </c>
    </row>
    <row r="65" spans="1:6" ht="12.75" customHeight="1" x14ac:dyDescent="0.25">
      <c r="A65" s="428"/>
      <c r="B65" s="428"/>
      <c r="C65" s="423" t="s">
        <v>587</v>
      </c>
      <c r="D65" s="424" t="s">
        <v>588</v>
      </c>
      <c r="E65" s="426" t="s">
        <v>3357</v>
      </c>
      <c r="F65" s="427">
        <v>678.49</v>
      </c>
    </row>
    <row r="66" spans="1:6" ht="25.5" customHeight="1" x14ac:dyDescent="0.25">
      <c r="A66" s="422" t="s">
        <v>589</v>
      </c>
      <c r="B66" s="422" t="s">
        <v>590</v>
      </c>
      <c r="C66" s="423"/>
      <c r="D66" s="424"/>
      <c r="E66" s="692" t="s">
        <v>591</v>
      </c>
      <c r="F66" s="693"/>
    </row>
    <row r="67" spans="1:6" ht="14.25" customHeight="1" x14ac:dyDescent="0.25">
      <c r="A67" s="425"/>
      <c r="B67" s="425"/>
      <c r="C67" s="423" t="s">
        <v>592</v>
      </c>
      <c r="D67" s="424" t="s">
        <v>593</v>
      </c>
      <c r="E67" s="426" t="s">
        <v>594</v>
      </c>
      <c r="F67" s="427">
        <v>54.4</v>
      </c>
    </row>
    <row r="68" spans="1:6" ht="14.25" customHeight="1" x14ac:dyDescent="0.25">
      <c r="A68" s="425"/>
      <c r="B68" s="425"/>
      <c r="C68" s="423" t="s">
        <v>595</v>
      </c>
      <c r="D68" s="424" t="s">
        <v>596</v>
      </c>
      <c r="E68" s="426" t="s">
        <v>597</v>
      </c>
      <c r="F68" s="427">
        <v>95.2</v>
      </c>
    </row>
    <row r="69" spans="1:6" ht="14.25" customHeight="1" x14ac:dyDescent="0.25">
      <c r="A69" s="425"/>
      <c r="B69" s="425"/>
      <c r="C69" s="423" t="s">
        <v>598</v>
      </c>
      <c r="D69" s="424" t="s">
        <v>599</v>
      </c>
      <c r="E69" s="426" t="s">
        <v>600</v>
      </c>
      <c r="F69" s="427">
        <v>136</v>
      </c>
    </row>
    <row r="70" spans="1:6" ht="12.75" customHeight="1" x14ac:dyDescent="0.25">
      <c r="A70" s="425"/>
      <c r="B70" s="425"/>
      <c r="C70" s="423" t="s">
        <v>601</v>
      </c>
      <c r="D70" s="424" t="s">
        <v>602</v>
      </c>
      <c r="E70" s="426" t="s">
        <v>603</v>
      </c>
      <c r="F70" s="427">
        <v>181.33</v>
      </c>
    </row>
    <row r="71" spans="1:6" ht="12.75" customHeight="1" x14ac:dyDescent="0.25">
      <c r="A71" s="425"/>
      <c r="B71" s="425"/>
      <c r="C71" s="423" t="s">
        <v>604</v>
      </c>
      <c r="D71" s="424" t="s">
        <v>605</v>
      </c>
      <c r="E71" s="426" t="s">
        <v>606</v>
      </c>
      <c r="F71" s="427">
        <v>235.73</v>
      </c>
    </row>
    <row r="72" spans="1:6" ht="12.75" customHeight="1" x14ac:dyDescent="0.25">
      <c r="A72" s="425"/>
      <c r="B72" s="425"/>
      <c r="C72" s="423" t="s">
        <v>607</v>
      </c>
      <c r="D72" s="424" t="s">
        <v>608</v>
      </c>
      <c r="E72" s="426" t="s">
        <v>609</v>
      </c>
      <c r="F72" s="427">
        <v>290.13</v>
      </c>
    </row>
    <row r="73" spans="1:6" ht="12.75" customHeight="1" x14ac:dyDescent="0.25">
      <c r="A73" s="428"/>
      <c r="B73" s="428"/>
      <c r="C73" s="423" t="s">
        <v>610</v>
      </c>
      <c r="D73" s="424" t="s">
        <v>611</v>
      </c>
      <c r="E73" s="426" t="s">
        <v>612</v>
      </c>
      <c r="F73" s="427">
        <v>362.67</v>
      </c>
    </row>
    <row r="74" spans="1:6" ht="12.75" customHeight="1" x14ac:dyDescent="0.25">
      <c r="A74" s="425"/>
      <c r="B74" s="425"/>
      <c r="C74" s="439" t="s">
        <v>613</v>
      </c>
      <c r="D74" s="434" t="s">
        <v>614</v>
      </c>
      <c r="E74" s="435" t="s">
        <v>615</v>
      </c>
      <c r="F74" s="436">
        <v>471.47</v>
      </c>
    </row>
    <row r="75" spans="1:6" ht="12.75" customHeight="1" x14ac:dyDescent="0.25">
      <c r="A75" s="425"/>
      <c r="B75" s="425"/>
      <c r="C75" s="423" t="s">
        <v>616</v>
      </c>
      <c r="D75" s="424" t="s">
        <v>617</v>
      </c>
      <c r="E75" s="426" t="s">
        <v>618</v>
      </c>
      <c r="F75" s="427">
        <v>580.27</v>
      </c>
    </row>
    <row r="76" spans="1:6" ht="12.75" customHeight="1" x14ac:dyDescent="0.25">
      <c r="A76" s="425"/>
      <c r="B76" s="425"/>
      <c r="C76" s="423" t="s">
        <v>619</v>
      </c>
      <c r="D76" s="424" t="s">
        <v>620</v>
      </c>
      <c r="E76" s="426" t="s">
        <v>621</v>
      </c>
      <c r="F76" s="427">
        <v>689.07</v>
      </c>
    </row>
    <row r="77" spans="1:6" ht="12.75" customHeight="1" x14ac:dyDescent="0.25">
      <c r="A77" s="425"/>
      <c r="B77" s="425"/>
      <c r="C77" s="423" t="s">
        <v>622</v>
      </c>
      <c r="D77" s="424" t="s">
        <v>623</v>
      </c>
      <c r="E77" s="426" t="s">
        <v>624</v>
      </c>
      <c r="F77" s="427">
        <v>797.87</v>
      </c>
    </row>
    <row r="78" spans="1:6" ht="12.75" customHeight="1" x14ac:dyDescent="0.25">
      <c r="A78" s="425"/>
      <c r="B78" s="425"/>
      <c r="C78" s="423" t="s">
        <v>625</v>
      </c>
      <c r="D78" s="424" t="s">
        <v>626</v>
      </c>
      <c r="E78" s="426" t="s">
        <v>627</v>
      </c>
      <c r="F78" s="427">
        <v>906.67</v>
      </c>
    </row>
    <row r="79" spans="1:6" ht="12.75" customHeight="1" x14ac:dyDescent="0.25">
      <c r="A79" s="425"/>
      <c r="B79" s="425"/>
      <c r="C79" s="423" t="s">
        <v>628</v>
      </c>
      <c r="D79" s="424" t="s">
        <v>629</v>
      </c>
      <c r="E79" s="426" t="s">
        <v>630</v>
      </c>
      <c r="F79" s="427">
        <v>1015.47</v>
      </c>
    </row>
    <row r="80" spans="1:6" ht="12.75" customHeight="1" x14ac:dyDescent="0.25">
      <c r="A80" s="425"/>
      <c r="B80" s="425"/>
      <c r="C80" s="423" t="s">
        <v>631</v>
      </c>
      <c r="D80" s="424" t="s">
        <v>632</v>
      </c>
      <c r="E80" s="426" t="s">
        <v>633</v>
      </c>
      <c r="F80" s="427">
        <v>1124.27</v>
      </c>
    </row>
    <row r="81" spans="1:6" ht="12.75" customHeight="1" x14ac:dyDescent="0.25">
      <c r="A81" s="425"/>
      <c r="B81" s="425"/>
      <c r="C81" s="423" t="s">
        <v>634</v>
      </c>
      <c r="D81" s="424" t="s">
        <v>635</v>
      </c>
      <c r="E81" s="426" t="s">
        <v>636</v>
      </c>
      <c r="F81" s="427">
        <v>1233.07</v>
      </c>
    </row>
    <row r="82" spans="1:6" ht="12.75" customHeight="1" x14ac:dyDescent="0.25">
      <c r="A82" s="425"/>
      <c r="B82" s="425"/>
      <c r="C82" s="423" t="s">
        <v>637</v>
      </c>
      <c r="D82" s="424" t="s">
        <v>638</v>
      </c>
      <c r="E82" s="426" t="s">
        <v>639</v>
      </c>
      <c r="F82" s="427">
        <v>1341.87</v>
      </c>
    </row>
    <row r="83" spans="1:6" ht="12.75" customHeight="1" x14ac:dyDescent="0.25">
      <c r="A83" s="425"/>
      <c r="B83" s="425"/>
      <c r="C83" s="423" t="s">
        <v>640</v>
      </c>
      <c r="D83" s="424" t="s">
        <v>641</v>
      </c>
      <c r="E83" s="426" t="s">
        <v>642</v>
      </c>
      <c r="F83" s="427">
        <v>1450.67</v>
      </c>
    </row>
    <row r="84" spans="1:6" ht="12.75" customHeight="1" x14ac:dyDescent="0.25">
      <c r="A84" s="425"/>
      <c r="B84" s="425"/>
      <c r="C84" s="423" t="s">
        <v>643</v>
      </c>
      <c r="D84" s="424" t="s">
        <v>644</v>
      </c>
      <c r="E84" s="426" t="s">
        <v>645</v>
      </c>
      <c r="F84" s="427">
        <v>1559.47</v>
      </c>
    </row>
    <row r="85" spans="1:6" ht="12.75" customHeight="1" x14ac:dyDescent="0.25">
      <c r="A85" s="428"/>
      <c r="B85" s="428"/>
      <c r="C85" s="423" t="s">
        <v>646</v>
      </c>
      <c r="D85" s="424" t="s">
        <v>647</v>
      </c>
      <c r="E85" s="426" t="s">
        <v>3364</v>
      </c>
      <c r="F85" s="427">
        <v>1668.27</v>
      </c>
    </row>
    <row r="86" spans="1:6" ht="25.5" customHeight="1" x14ac:dyDescent="0.25">
      <c r="A86" s="422" t="s">
        <v>648</v>
      </c>
      <c r="B86" s="422" t="s">
        <v>649</v>
      </c>
      <c r="C86" s="423"/>
      <c r="D86" s="424"/>
      <c r="E86" s="692" t="s">
        <v>650</v>
      </c>
      <c r="F86" s="693"/>
    </row>
    <row r="87" spans="1:6" ht="14.25" customHeight="1" x14ac:dyDescent="0.25">
      <c r="A87" s="425"/>
      <c r="B87" s="425"/>
      <c r="C87" s="423" t="s">
        <v>651</v>
      </c>
      <c r="D87" s="424" t="s">
        <v>652</v>
      </c>
      <c r="E87" s="426" t="s">
        <v>653</v>
      </c>
      <c r="F87" s="427">
        <v>148.5</v>
      </c>
    </row>
    <row r="88" spans="1:6" ht="14.25" customHeight="1" x14ac:dyDescent="0.25">
      <c r="A88" s="425"/>
      <c r="B88" s="425"/>
      <c r="C88" s="423" t="s">
        <v>654</v>
      </c>
      <c r="D88" s="424" t="s">
        <v>655</v>
      </c>
      <c r="E88" s="426" t="s">
        <v>656</v>
      </c>
      <c r="F88" s="427">
        <v>237.6</v>
      </c>
    </row>
    <row r="89" spans="1:6" ht="14.25" customHeight="1" x14ac:dyDescent="0.25">
      <c r="A89" s="425"/>
      <c r="B89" s="425"/>
      <c r="C89" s="423" t="s">
        <v>657</v>
      </c>
      <c r="D89" s="424" t="s">
        <v>658</v>
      </c>
      <c r="E89" s="426" t="s">
        <v>4053</v>
      </c>
      <c r="F89" s="427">
        <v>336.6</v>
      </c>
    </row>
    <row r="90" spans="1:6" ht="12.75" customHeight="1" x14ac:dyDescent="0.25">
      <c r="A90" s="425"/>
      <c r="B90" s="425"/>
      <c r="C90" s="423" t="s">
        <v>659</v>
      </c>
      <c r="D90" s="424" t="s">
        <v>660</v>
      </c>
      <c r="E90" s="426" t="s">
        <v>661</v>
      </c>
      <c r="F90" s="427">
        <v>475.2</v>
      </c>
    </row>
    <row r="91" spans="1:6" ht="12.75" customHeight="1" x14ac:dyDescent="0.25">
      <c r="A91" s="425"/>
      <c r="B91" s="425"/>
      <c r="C91" s="423" t="s">
        <v>662</v>
      </c>
      <c r="D91" s="424" t="s">
        <v>663</v>
      </c>
      <c r="E91" s="426" t="s">
        <v>664</v>
      </c>
      <c r="F91" s="427">
        <v>693</v>
      </c>
    </row>
    <row r="92" spans="1:6" ht="12.75" customHeight="1" x14ac:dyDescent="0.25">
      <c r="A92" s="425"/>
      <c r="B92" s="425"/>
      <c r="C92" s="423" t="s">
        <v>665</v>
      </c>
      <c r="D92" s="424" t="s">
        <v>666</v>
      </c>
      <c r="E92" s="426" t="s">
        <v>667</v>
      </c>
      <c r="F92" s="427">
        <v>990</v>
      </c>
    </row>
    <row r="93" spans="1:6" ht="12.75" customHeight="1" x14ac:dyDescent="0.25">
      <c r="A93" s="425"/>
      <c r="B93" s="425"/>
      <c r="C93" s="423" t="s">
        <v>668</v>
      </c>
      <c r="D93" s="424" t="s">
        <v>669</v>
      </c>
      <c r="E93" s="426" t="s">
        <v>670</v>
      </c>
      <c r="F93" s="427">
        <v>1287</v>
      </c>
    </row>
    <row r="94" spans="1:6" ht="12.75" customHeight="1" x14ac:dyDescent="0.25">
      <c r="A94" s="425"/>
      <c r="B94" s="425"/>
      <c r="C94" s="423" t="s">
        <v>671</v>
      </c>
      <c r="D94" s="424" t="s">
        <v>672</v>
      </c>
      <c r="E94" s="426" t="s">
        <v>673</v>
      </c>
      <c r="F94" s="427">
        <v>1584</v>
      </c>
    </row>
    <row r="95" spans="1:6" ht="12.75" customHeight="1" x14ac:dyDescent="0.25">
      <c r="A95" s="425"/>
      <c r="B95" s="425"/>
      <c r="C95" s="423" t="s">
        <v>674</v>
      </c>
      <c r="D95" s="424" t="s">
        <v>675</v>
      </c>
      <c r="E95" s="426" t="s">
        <v>676</v>
      </c>
      <c r="F95" s="427">
        <v>1980</v>
      </c>
    </row>
    <row r="96" spans="1:6" ht="12.75" customHeight="1" x14ac:dyDescent="0.25">
      <c r="A96" s="425"/>
      <c r="B96" s="425"/>
      <c r="C96" s="423" t="s">
        <v>677</v>
      </c>
      <c r="D96" s="424" t="s">
        <v>678</v>
      </c>
      <c r="E96" s="426" t="s">
        <v>679</v>
      </c>
      <c r="F96" s="427">
        <v>2574</v>
      </c>
    </row>
    <row r="97" spans="1:6" ht="12.75" customHeight="1" x14ac:dyDescent="0.25">
      <c r="A97" s="425"/>
      <c r="B97" s="425"/>
      <c r="C97" s="423" t="s">
        <v>680</v>
      </c>
      <c r="D97" s="424" t="s">
        <v>681</v>
      </c>
      <c r="E97" s="426" t="s">
        <v>682</v>
      </c>
      <c r="F97" s="427">
        <v>3168</v>
      </c>
    </row>
    <row r="98" spans="1:6" ht="12.75" customHeight="1" x14ac:dyDescent="0.25">
      <c r="A98" s="425"/>
      <c r="B98" s="425"/>
      <c r="C98" s="423" t="s">
        <v>683</v>
      </c>
      <c r="D98" s="424" t="s">
        <v>684</v>
      </c>
      <c r="E98" s="426" t="s">
        <v>685</v>
      </c>
      <c r="F98" s="427">
        <v>3762</v>
      </c>
    </row>
    <row r="99" spans="1:6" ht="12.75" customHeight="1" x14ac:dyDescent="0.25">
      <c r="A99" s="425"/>
      <c r="B99" s="425"/>
      <c r="C99" s="423" t="s">
        <v>686</v>
      </c>
      <c r="D99" s="424" t="s">
        <v>687</v>
      </c>
      <c r="E99" s="426" t="s">
        <v>688</v>
      </c>
      <c r="F99" s="427">
        <v>4554</v>
      </c>
    </row>
    <row r="100" spans="1:6" ht="12.75" customHeight="1" x14ac:dyDescent="0.25">
      <c r="A100" s="425"/>
      <c r="B100" s="425"/>
      <c r="C100" s="423" t="s">
        <v>689</v>
      </c>
      <c r="D100" s="424" t="s">
        <v>690</v>
      </c>
      <c r="E100" s="426" t="s">
        <v>691</v>
      </c>
      <c r="F100" s="427">
        <v>5742</v>
      </c>
    </row>
    <row r="101" spans="1:6" ht="12.75" customHeight="1" x14ac:dyDescent="0.25">
      <c r="A101" s="425"/>
      <c r="B101" s="425"/>
      <c r="C101" s="423" t="s">
        <v>692</v>
      </c>
      <c r="D101" s="424" t="s">
        <v>693</v>
      </c>
      <c r="E101" s="426" t="s">
        <v>694</v>
      </c>
      <c r="F101" s="427">
        <v>6930</v>
      </c>
    </row>
    <row r="102" spans="1:6" ht="12.75" customHeight="1" x14ac:dyDescent="0.25">
      <c r="A102" s="425"/>
      <c r="B102" s="425"/>
      <c r="C102" s="423" t="s">
        <v>695</v>
      </c>
      <c r="D102" s="424" t="s">
        <v>696</v>
      </c>
      <c r="E102" s="426" t="s">
        <v>697</v>
      </c>
      <c r="F102" s="427">
        <v>8118</v>
      </c>
    </row>
    <row r="103" spans="1:6" ht="12.75" customHeight="1" x14ac:dyDescent="0.25">
      <c r="A103" s="428"/>
      <c r="B103" s="428"/>
      <c r="C103" s="423" t="s">
        <v>698</v>
      </c>
      <c r="D103" s="424" t="s">
        <v>699</v>
      </c>
      <c r="E103" s="426" t="s">
        <v>3371</v>
      </c>
      <c r="F103" s="427">
        <v>9306</v>
      </c>
    </row>
    <row r="104" spans="1:6" ht="25.5" customHeight="1" x14ac:dyDescent="0.25">
      <c r="A104" s="422" t="s">
        <v>700</v>
      </c>
      <c r="B104" s="422" t="s">
        <v>701</v>
      </c>
      <c r="C104" s="423"/>
      <c r="D104" s="424"/>
      <c r="E104" s="692" t="s">
        <v>702</v>
      </c>
      <c r="F104" s="693"/>
    </row>
    <row r="105" spans="1:6" ht="12.75" customHeight="1" x14ac:dyDescent="0.25">
      <c r="A105" s="425"/>
      <c r="B105" s="425"/>
      <c r="C105" s="423" t="s">
        <v>703</v>
      </c>
      <c r="D105" s="424" t="s">
        <v>704</v>
      </c>
      <c r="E105" s="426" t="s">
        <v>705</v>
      </c>
      <c r="F105" s="427">
        <v>1076.3</v>
      </c>
    </row>
    <row r="106" spans="1:6" ht="12.75" customHeight="1" x14ac:dyDescent="0.25">
      <c r="A106" s="425"/>
      <c r="B106" s="425"/>
      <c r="C106" s="423" t="s">
        <v>706</v>
      </c>
      <c r="D106" s="424" t="s">
        <v>707</v>
      </c>
      <c r="E106" s="426" t="s">
        <v>708</v>
      </c>
      <c r="F106" s="427">
        <v>1492.94</v>
      </c>
    </row>
    <row r="107" spans="1:6" ht="12.75" customHeight="1" x14ac:dyDescent="0.25">
      <c r="A107" s="425"/>
      <c r="B107" s="425"/>
      <c r="C107" s="423" t="s">
        <v>709</v>
      </c>
      <c r="D107" s="424" t="s">
        <v>710</v>
      </c>
      <c r="E107" s="426" t="s">
        <v>711</v>
      </c>
      <c r="F107" s="427">
        <v>1909.57</v>
      </c>
    </row>
    <row r="108" spans="1:6" ht="12.75" customHeight="1" x14ac:dyDescent="0.25">
      <c r="A108" s="425"/>
      <c r="B108" s="425"/>
      <c r="C108" s="423" t="s">
        <v>712</v>
      </c>
      <c r="D108" s="424" t="s">
        <v>713</v>
      </c>
      <c r="E108" s="426" t="s">
        <v>714</v>
      </c>
      <c r="F108" s="427">
        <v>2326.21</v>
      </c>
    </row>
    <row r="109" spans="1:6" ht="12.75" customHeight="1" x14ac:dyDescent="0.25">
      <c r="A109" s="425"/>
      <c r="B109" s="425"/>
      <c r="C109" s="423" t="s">
        <v>715</v>
      </c>
      <c r="D109" s="424" t="s">
        <v>716</v>
      </c>
      <c r="E109" s="426" t="s">
        <v>717</v>
      </c>
      <c r="F109" s="427">
        <v>2742.84</v>
      </c>
    </row>
    <row r="110" spans="1:6" ht="12.75" customHeight="1" x14ac:dyDescent="0.25">
      <c r="A110" s="425"/>
      <c r="B110" s="425"/>
      <c r="C110" s="423" t="s">
        <v>718</v>
      </c>
      <c r="D110" s="424" t="s">
        <v>719</v>
      </c>
      <c r="E110" s="426" t="s">
        <v>720</v>
      </c>
      <c r="F110" s="427">
        <v>3159.47</v>
      </c>
    </row>
    <row r="111" spans="1:6" ht="12.75" customHeight="1" x14ac:dyDescent="0.25">
      <c r="A111" s="425"/>
      <c r="B111" s="425"/>
      <c r="C111" s="423" t="s">
        <v>721</v>
      </c>
      <c r="D111" s="424" t="s">
        <v>722</v>
      </c>
      <c r="E111" s="426" t="s">
        <v>723</v>
      </c>
      <c r="F111" s="427">
        <v>3576.11</v>
      </c>
    </row>
    <row r="112" spans="1:6" ht="12.75" customHeight="1" x14ac:dyDescent="0.25">
      <c r="A112" s="425"/>
      <c r="B112" s="425"/>
      <c r="C112" s="423" t="s">
        <v>724</v>
      </c>
      <c r="D112" s="424" t="s">
        <v>725</v>
      </c>
      <c r="E112" s="426" t="s">
        <v>726</v>
      </c>
      <c r="F112" s="427">
        <v>3992.74</v>
      </c>
    </row>
    <row r="113" spans="1:6" ht="12.75" customHeight="1" x14ac:dyDescent="0.25">
      <c r="A113" s="425"/>
      <c r="B113" s="425"/>
      <c r="C113" s="423" t="s">
        <v>727</v>
      </c>
      <c r="D113" s="424" t="s">
        <v>728</v>
      </c>
      <c r="E113" s="426" t="s">
        <v>729</v>
      </c>
      <c r="F113" s="427">
        <v>4548.25</v>
      </c>
    </row>
    <row r="114" spans="1:6" ht="12.75" customHeight="1" x14ac:dyDescent="0.25">
      <c r="A114" s="425"/>
      <c r="B114" s="425"/>
      <c r="C114" s="423" t="s">
        <v>730</v>
      </c>
      <c r="D114" s="424" t="s">
        <v>731</v>
      </c>
      <c r="E114" s="426" t="s">
        <v>732</v>
      </c>
      <c r="F114" s="427">
        <v>5381.52</v>
      </c>
    </row>
    <row r="115" spans="1:6" ht="12.75" customHeight="1" x14ac:dyDescent="0.25">
      <c r="A115" s="425"/>
      <c r="B115" s="425"/>
      <c r="C115" s="423" t="s">
        <v>733</v>
      </c>
      <c r="D115" s="424" t="s">
        <v>734</v>
      </c>
      <c r="E115" s="426" t="s">
        <v>735</v>
      </c>
      <c r="F115" s="427">
        <v>6214.79</v>
      </c>
    </row>
    <row r="116" spans="1:6" ht="12.75" customHeight="1" x14ac:dyDescent="0.25">
      <c r="A116" s="425"/>
      <c r="B116" s="425"/>
      <c r="C116" s="423" t="s">
        <v>736</v>
      </c>
      <c r="D116" s="424" t="s">
        <v>737</v>
      </c>
      <c r="E116" s="426" t="s">
        <v>738</v>
      </c>
      <c r="F116" s="427">
        <v>7048.06</v>
      </c>
    </row>
    <row r="117" spans="1:6" ht="12.75" customHeight="1" x14ac:dyDescent="0.25">
      <c r="A117" s="425"/>
      <c r="B117" s="425"/>
      <c r="C117" s="423" t="s">
        <v>739</v>
      </c>
      <c r="D117" s="424" t="s">
        <v>740</v>
      </c>
      <c r="E117" s="426" t="s">
        <v>741</v>
      </c>
      <c r="F117" s="427">
        <v>7881.33</v>
      </c>
    </row>
    <row r="118" spans="1:6" ht="12.75" customHeight="1" x14ac:dyDescent="0.25">
      <c r="A118" s="425"/>
      <c r="B118" s="425"/>
      <c r="C118" s="423" t="s">
        <v>742</v>
      </c>
      <c r="D118" s="424" t="s">
        <v>743</v>
      </c>
      <c r="E118" s="426" t="s">
        <v>744</v>
      </c>
      <c r="F118" s="427">
        <v>8714.59</v>
      </c>
    </row>
    <row r="119" spans="1:6" ht="12.75" customHeight="1" x14ac:dyDescent="0.25">
      <c r="A119" s="425"/>
      <c r="B119" s="425"/>
      <c r="C119" s="423" t="s">
        <v>745</v>
      </c>
      <c r="D119" s="424" t="s">
        <v>746</v>
      </c>
      <c r="E119" s="426" t="s">
        <v>747</v>
      </c>
      <c r="F119" s="427">
        <v>9547.86</v>
      </c>
    </row>
    <row r="120" spans="1:6" ht="12.75" customHeight="1" x14ac:dyDescent="0.25">
      <c r="A120" s="425"/>
      <c r="B120" s="425"/>
      <c r="C120" s="423" t="s">
        <v>748</v>
      </c>
      <c r="D120" s="424" t="s">
        <v>749</v>
      </c>
      <c r="E120" s="426" t="s">
        <v>750</v>
      </c>
      <c r="F120" s="427">
        <v>10381.129999999999</v>
      </c>
    </row>
    <row r="121" spans="1:6" ht="12.75" customHeight="1" x14ac:dyDescent="0.25">
      <c r="A121" s="425"/>
      <c r="B121" s="425"/>
      <c r="C121" s="423" t="s">
        <v>751</v>
      </c>
      <c r="D121" s="424" t="s">
        <v>752</v>
      </c>
      <c r="E121" s="426" t="s">
        <v>753</v>
      </c>
      <c r="F121" s="427">
        <v>11214.4</v>
      </c>
    </row>
    <row r="122" spans="1:6" ht="12.75" customHeight="1" x14ac:dyDescent="0.25">
      <c r="A122" s="425"/>
      <c r="B122" s="425"/>
      <c r="C122" s="423" t="s">
        <v>754</v>
      </c>
      <c r="D122" s="424" t="s">
        <v>755</v>
      </c>
      <c r="E122" s="426" t="s">
        <v>756</v>
      </c>
      <c r="F122" s="427">
        <v>12186.54</v>
      </c>
    </row>
    <row r="123" spans="1:6" ht="12.75" customHeight="1" x14ac:dyDescent="0.25">
      <c r="A123" s="425"/>
      <c r="B123" s="425"/>
      <c r="C123" s="423" t="s">
        <v>757</v>
      </c>
      <c r="D123" s="424" t="s">
        <v>758</v>
      </c>
      <c r="E123" s="426" t="s">
        <v>759</v>
      </c>
      <c r="F123" s="427">
        <v>13436.45</v>
      </c>
    </row>
    <row r="124" spans="1:6" ht="12.75" customHeight="1" x14ac:dyDescent="0.25">
      <c r="A124" s="425"/>
      <c r="B124" s="425"/>
      <c r="C124" s="423" t="s">
        <v>760</v>
      </c>
      <c r="D124" s="424" t="s">
        <v>761</v>
      </c>
      <c r="E124" s="426" t="s">
        <v>762</v>
      </c>
      <c r="F124" s="427">
        <v>14686.35</v>
      </c>
    </row>
    <row r="125" spans="1:6" ht="12.75" customHeight="1" x14ac:dyDescent="0.25">
      <c r="A125" s="425"/>
      <c r="B125" s="425"/>
      <c r="C125" s="423" t="s">
        <v>763</v>
      </c>
      <c r="D125" s="424" t="s">
        <v>764</v>
      </c>
      <c r="E125" s="426" t="s">
        <v>765</v>
      </c>
      <c r="F125" s="427">
        <v>15936.25</v>
      </c>
    </row>
    <row r="126" spans="1:6" ht="12.75" customHeight="1" x14ac:dyDescent="0.25">
      <c r="A126" s="428"/>
      <c r="B126" s="428"/>
      <c r="C126" s="423" t="s">
        <v>766</v>
      </c>
      <c r="D126" s="424" t="s">
        <v>767</v>
      </c>
      <c r="E126" s="426" t="s">
        <v>3372</v>
      </c>
      <c r="F126" s="427">
        <v>17186.150000000001</v>
      </c>
    </row>
    <row r="127" spans="1:6" ht="25.5" customHeight="1" x14ac:dyDescent="0.25">
      <c r="A127" s="422" t="s">
        <v>830</v>
      </c>
      <c r="B127" s="430" t="s">
        <v>831</v>
      </c>
      <c r="C127" s="431"/>
      <c r="D127" s="424"/>
      <c r="E127" s="692" t="s">
        <v>832</v>
      </c>
      <c r="F127" s="693"/>
    </row>
    <row r="128" spans="1:6" ht="12.75" customHeight="1" x14ac:dyDescent="0.25">
      <c r="A128" s="425"/>
      <c r="B128" s="432"/>
      <c r="C128" s="431" t="s">
        <v>833</v>
      </c>
      <c r="D128" s="424" t="s">
        <v>834</v>
      </c>
      <c r="E128" s="426" t="s">
        <v>835</v>
      </c>
      <c r="F128" s="427">
        <v>715.47</v>
      </c>
    </row>
    <row r="129" spans="1:6" ht="12.75" customHeight="1" x14ac:dyDescent="0.25">
      <c r="A129" s="425"/>
      <c r="B129" s="432"/>
      <c r="C129" s="431" t="s">
        <v>836</v>
      </c>
      <c r="D129" s="424" t="s">
        <v>837</v>
      </c>
      <c r="E129" s="426" t="s">
        <v>838</v>
      </c>
      <c r="F129" s="427">
        <v>967.99</v>
      </c>
    </row>
    <row r="130" spans="1:6" ht="12.75" customHeight="1" x14ac:dyDescent="0.25">
      <c r="A130" s="425"/>
      <c r="B130" s="432"/>
      <c r="C130" s="431" t="s">
        <v>839</v>
      </c>
      <c r="D130" s="424" t="s">
        <v>840</v>
      </c>
      <c r="E130" s="426" t="s">
        <v>841</v>
      </c>
      <c r="F130" s="427">
        <v>1220.51</v>
      </c>
    </row>
    <row r="131" spans="1:6" ht="12.75" customHeight="1" x14ac:dyDescent="0.25">
      <c r="A131" s="425"/>
      <c r="B131" s="432"/>
      <c r="C131" s="431" t="s">
        <v>842</v>
      </c>
      <c r="D131" s="424" t="s">
        <v>843</v>
      </c>
      <c r="E131" s="426" t="s">
        <v>844</v>
      </c>
      <c r="F131" s="427">
        <v>1473.03</v>
      </c>
    </row>
    <row r="132" spans="1:6" ht="12.75" customHeight="1" x14ac:dyDescent="0.25">
      <c r="A132" s="425"/>
      <c r="B132" s="432"/>
      <c r="C132" s="431" t="s">
        <v>845</v>
      </c>
      <c r="D132" s="424" t="s">
        <v>846</v>
      </c>
      <c r="E132" s="426" t="s">
        <v>847</v>
      </c>
      <c r="F132" s="427">
        <v>1725.55</v>
      </c>
    </row>
    <row r="133" spans="1:6" ht="12.75" customHeight="1" x14ac:dyDescent="0.25">
      <c r="A133" s="425"/>
      <c r="B133" s="432"/>
      <c r="C133" s="431" t="s">
        <v>848</v>
      </c>
      <c r="D133" s="424" t="s">
        <v>849</v>
      </c>
      <c r="E133" s="426" t="s">
        <v>850</v>
      </c>
      <c r="F133" s="427">
        <v>1978.07</v>
      </c>
    </row>
    <row r="134" spans="1:6" ht="12.75" customHeight="1" x14ac:dyDescent="0.25">
      <c r="A134" s="425"/>
      <c r="B134" s="432"/>
      <c r="C134" s="431" t="s">
        <v>851</v>
      </c>
      <c r="D134" s="424" t="s">
        <v>852</v>
      </c>
      <c r="E134" s="426" t="s">
        <v>853</v>
      </c>
      <c r="F134" s="427">
        <v>2314.77</v>
      </c>
    </row>
    <row r="135" spans="1:6" ht="12.75" customHeight="1" x14ac:dyDescent="0.25">
      <c r="A135" s="425"/>
      <c r="B135" s="432"/>
      <c r="C135" s="431" t="s">
        <v>854</v>
      </c>
      <c r="D135" s="424" t="s">
        <v>855</v>
      </c>
      <c r="E135" s="426" t="s">
        <v>856</v>
      </c>
      <c r="F135" s="427">
        <v>2808.4</v>
      </c>
    </row>
    <row r="136" spans="1:6" ht="12.75" customHeight="1" x14ac:dyDescent="0.25">
      <c r="A136" s="425"/>
      <c r="B136" s="432"/>
      <c r="C136" s="431" t="s">
        <v>857</v>
      </c>
      <c r="D136" s="424" t="s">
        <v>858</v>
      </c>
      <c r="E136" s="426" t="s">
        <v>859</v>
      </c>
      <c r="F136" s="427">
        <v>3324.85</v>
      </c>
    </row>
    <row r="137" spans="1:6" ht="12.75" customHeight="1" x14ac:dyDescent="0.25">
      <c r="A137" s="425"/>
      <c r="B137" s="432"/>
      <c r="C137" s="431" t="s">
        <v>860</v>
      </c>
      <c r="D137" s="424" t="s">
        <v>861</v>
      </c>
      <c r="E137" s="426" t="s">
        <v>862</v>
      </c>
      <c r="F137" s="427">
        <v>3829.89</v>
      </c>
    </row>
    <row r="138" spans="1:6" ht="12.75" customHeight="1" x14ac:dyDescent="0.25">
      <c r="A138" s="425"/>
      <c r="B138" s="432"/>
      <c r="C138" s="431" t="s">
        <v>863</v>
      </c>
      <c r="D138" s="424" t="s">
        <v>864</v>
      </c>
      <c r="E138" s="426" t="s">
        <v>865</v>
      </c>
      <c r="F138" s="427">
        <v>4334.93</v>
      </c>
    </row>
    <row r="139" spans="1:6" ht="12.75" customHeight="1" x14ac:dyDescent="0.25">
      <c r="A139" s="425"/>
      <c r="B139" s="432"/>
      <c r="C139" s="431" t="s">
        <v>866</v>
      </c>
      <c r="D139" s="424" t="s">
        <v>867</v>
      </c>
      <c r="E139" s="426" t="s">
        <v>868</v>
      </c>
      <c r="F139" s="427">
        <v>4916.92</v>
      </c>
    </row>
    <row r="140" spans="1:6" ht="12.75" customHeight="1" x14ac:dyDescent="0.25">
      <c r="A140" s="428"/>
      <c r="B140" s="437"/>
      <c r="C140" s="431" t="s">
        <v>869</v>
      </c>
      <c r="D140" s="424" t="s">
        <v>870</v>
      </c>
      <c r="E140" s="426" t="s">
        <v>871</v>
      </c>
      <c r="F140" s="427">
        <v>5681.7</v>
      </c>
    </row>
    <row r="141" spans="1:6" ht="12.75" customHeight="1" x14ac:dyDescent="0.25">
      <c r="A141" s="425"/>
      <c r="B141" s="432"/>
      <c r="C141" s="433" t="s">
        <v>872</v>
      </c>
      <c r="D141" s="434" t="s">
        <v>873</v>
      </c>
      <c r="E141" s="435" t="s">
        <v>874</v>
      </c>
      <c r="F141" s="436">
        <v>6439.26</v>
      </c>
    </row>
    <row r="142" spans="1:6" ht="12.75" customHeight="1" x14ac:dyDescent="0.25">
      <c r="A142" s="425"/>
      <c r="B142" s="432"/>
      <c r="C142" s="431" t="s">
        <v>875</v>
      </c>
      <c r="D142" s="424" t="s">
        <v>876</v>
      </c>
      <c r="E142" s="426" t="s">
        <v>877</v>
      </c>
      <c r="F142" s="427">
        <v>7196.82</v>
      </c>
    </row>
    <row r="143" spans="1:6" ht="12.75" customHeight="1" x14ac:dyDescent="0.25">
      <c r="A143" s="425"/>
      <c r="B143" s="432"/>
      <c r="C143" s="431" t="s">
        <v>878</v>
      </c>
      <c r="D143" s="424" t="s">
        <v>879</v>
      </c>
      <c r="E143" s="426" t="s">
        <v>880</v>
      </c>
      <c r="F143" s="427">
        <v>7954.38</v>
      </c>
    </row>
    <row r="144" spans="1:6" ht="12.75" customHeight="1" x14ac:dyDescent="0.25">
      <c r="A144" s="425"/>
      <c r="B144" s="432"/>
      <c r="C144" s="431" t="s">
        <v>881</v>
      </c>
      <c r="D144" s="424"/>
      <c r="E144" s="426" t="s">
        <v>3373</v>
      </c>
      <c r="F144" s="427"/>
    </row>
    <row r="145" spans="1:6" ht="12.75" customHeight="1" x14ac:dyDescent="0.25">
      <c r="A145" s="425"/>
      <c r="B145" s="432"/>
      <c r="C145" s="431" t="s">
        <v>882</v>
      </c>
      <c r="D145" s="424" t="s">
        <v>883</v>
      </c>
      <c r="E145" s="426" t="s">
        <v>884</v>
      </c>
      <c r="F145" s="427">
        <v>8964.4599999999991</v>
      </c>
    </row>
    <row r="146" spans="1:6" ht="12.75" customHeight="1" x14ac:dyDescent="0.25">
      <c r="A146" s="425"/>
      <c r="B146" s="432"/>
      <c r="C146" s="431" t="s">
        <v>885</v>
      </c>
      <c r="D146" s="424" t="s">
        <v>886</v>
      </c>
      <c r="E146" s="426" t="s">
        <v>887</v>
      </c>
      <c r="F146" s="427">
        <v>10479.58</v>
      </c>
    </row>
    <row r="147" spans="1:6" ht="12.75" customHeight="1" x14ac:dyDescent="0.25">
      <c r="A147" s="428"/>
      <c r="B147" s="437"/>
      <c r="C147" s="431" t="s">
        <v>888</v>
      </c>
      <c r="D147" s="424" t="s">
        <v>889</v>
      </c>
      <c r="E147" s="426" t="s">
        <v>3374</v>
      </c>
      <c r="F147" s="427">
        <v>11994.7</v>
      </c>
    </row>
    <row r="148" spans="1:6" ht="51" customHeight="1" x14ac:dyDescent="0.25">
      <c r="A148" s="438" t="s">
        <v>890</v>
      </c>
      <c r="B148" s="438" t="s">
        <v>891</v>
      </c>
      <c r="C148" s="423"/>
      <c r="D148" s="424"/>
      <c r="E148" s="692" t="s">
        <v>892</v>
      </c>
      <c r="F148" s="693"/>
    </row>
    <row r="149" spans="1:6" ht="12.75" customHeight="1" x14ac:dyDescent="0.25">
      <c r="A149" s="425"/>
      <c r="B149" s="425"/>
      <c r="C149" s="423" t="s">
        <v>893</v>
      </c>
      <c r="D149" s="424" t="s">
        <v>894</v>
      </c>
      <c r="E149" s="426" t="s">
        <v>895</v>
      </c>
      <c r="F149" s="427">
        <v>1638.8</v>
      </c>
    </row>
    <row r="150" spans="1:6" ht="12.75" customHeight="1" x14ac:dyDescent="0.25">
      <c r="A150" s="425"/>
      <c r="B150" s="425"/>
      <c r="C150" s="423" t="s">
        <v>896</v>
      </c>
      <c r="D150" s="424" t="s">
        <v>897</v>
      </c>
      <c r="E150" s="426" t="s">
        <v>898</v>
      </c>
      <c r="F150" s="427">
        <v>3277.6</v>
      </c>
    </row>
    <row r="151" spans="1:6" ht="12.75" customHeight="1" x14ac:dyDescent="0.25">
      <c r="A151" s="425"/>
      <c r="B151" s="425"/>
      <c r="C151" s="423" t="s">
        <v>899</v>
      </c>
      <c r="D151" s="424" t="s">
        <v>900</v>
      </c>
      <c r="E151" s="426" t="s">
        <v>901</v>
      </c>
      <c r="F151" s="427">
        <v>4916.3999999999996</v>
      </c>
    </row>
    <row r="152" spans="1:6" ht="12.75" customHeight="1" x14ac:dyDescent="0.25">
      <c r="A152" s="425"/>
      <c r="B152" s="425"/>
      <c r="C152" s="423" t="s">
        <v>902</v>
      </c>
      <c r="D152" s="424" t="s">
        <v>903</v>
      </c>
      <c r="E152" s="426" t="s">
        <v>904</v>
      </c>
      <c r="F152" s="427">
        <v>6555.2</v>
      </c>
    </row>
    <row r="153" spans="1:6" ht="12.75" customHeight="1" x14ac:dyDescent="0.25">
      <c r="A153" s="425"/>
      <c r="B153" s="425"/>
      <c r="C153" s="423" t="s">
        <v>905</v>
      </c>
      <c r="D153" s="424" t="s">
        <v>906</v>
      </c>
      <c r="E153" s="426" t="s">
        <v>907</v>
      </c>
      <c r="F153" s="427">
        <v>8194</v>
      </c>
    </row>
    <row r="154" spans="1:6" ht="12.75" customHeight="1" x14ac:dyDescent="0.25">
      <c r="A154" s="425"/>
      <c r="B154" s="425"/>
      <c r="C154" s="423" t="s">
        <v>908</v>
      </c>
      <c r="D154" s="424" t="s">
        <v>909</v>
      </c>
      <c r="E154" s="426" t="s">
        <v>910</v>
      </c>
      <c r="F154" s="427">
        <v>9832.7999999999993</v>
      </c>
    </row>
    <row r="155" spans="1:6" ht="12.75" customHeight="1" x14ac:dyDescent="0.25">
      <c r="A155" s="425"/>
      <c r="B155" s="425"/>
      <c r="C155" s="423" t="s">
        <v>911</v>
      </c>
      <c r="D155" s="424" t="s">
        <v>912</v>
      </c>
      <c r="E155" s="426" t="s">
        <v>913</v>
      </c>
      <c r="F155" s="427">
        <v>11471.6</v>
      </c>
    </row>
    <row r="156" spans="1:6" ht="12.75" customHeight="1" x14ac:dyDescent="0.25">
      <c r="A156" s="425"/>
      <c r="B156" s="425"/>
      <c r="C156" s="423" t="s">
        <v>914</v>
      </c>
      <c r="D156" s="424" t="s">
        <v>915</v>
      </c>
      <c r="E156" s="426" t="s">
        <v>916</v>
      </c>
      <c r="F156" s="427">
        <v>13110.4</v>
      </c>
    </row>
    <row r="157" spans="1:6" ht="12.75" customHeight="1" x14ac:dyDescent="0.25">
      <c r="A157" s="425"/>
      <c r="B157" s="425"/>
      <c r="C157" s="423" t="s">
        <v>917</v>
      </c>
      <c r="D157" s="424" t="s">
        <v>918</v>
      </c>
      <c r="E157" s="426" t="s">
        <v>919</v>
      </c>
      <c r="F157" s="427">
        <v>14749.2</v>
      </c>
    </row>
    <row r="158" spans="1:6" ht="12.75" customHeight="1" x14ac:dyDescent="0.25">
      <c r="A158" s="425"/>
      <c r="B158" s="425"/>
      <c r="C158" s="423" t="s">
        <v>920</v>
      </c>
      <c r="D158" s="424" t="s">
        <v>921</v>
      </c>
      <c r="E158" s="426" t="s">
        <v>922</v>
      </c>
      <c r="F158" s="427">
        <v>16388</v>
      </c>
    </row>
    <row r="159" spans="1:6" ht="12.75" customHeight="1" x14ac:dyDescent="0.25">
      <c r="A159" s="425"/>
      <c r="B159" s="425"/>
      <c r="C159" s="423" t="s">
        <v>923</v>
      </c>
      <c r="D159" s="424" t="s">
        <v>924</v>
      </c>
      <c r="E159" s="426" t="s">
        <v>925</v>
      </c>
      <c r="F159" s="427">
        <v>18026.8</v>
      </c>
    </row>
    <row r="160" spans="1:6" ht="12.75" customHeight="1" x14ac:dyDescent="0.25">
      <c r="A160" s="425"/>
      <c r="B160" s="425"/>
      <c r="C160" s="423" t="s">
        <v>926</v>
      </c>
      <c r="D160" s="424" t="s">
        <v>927</v>
      </c>
      <c r="E160" s="426" t="s">
        <v>928</v>
      </c>
      <c r="F160" s="427">
        <v>19665.599999999999</v>
      </c>
    </row>
    <row r="161" spans="1:6" ht="12.75" customHeight="1" x14ac:dyDescent="0.25">
      <c r="A161" s="425"/>
      <c r="B161" s="425"/>
      <c r="C161" s="423" t="s">
        <v>929</v>
      </c>
      <c r="D161" s="424" t="s">
        <v>930</v>
      </c>
      <c r="E161" s="426" t="s">
        <v>931</v>
      </c>
      <c r="F161" s="427">
        <v>22943.200000000001</v>
      </c>
    </row>
    <row r="162" spans="1:6" ht="12.75" customHeight="1" x14ac:dyDescent="0.25">
      <c r="A162" s="425"/>
      <c r="B162" s="425"/>
      <c r="C162" s="423" t="s">
        <v>932</v>
      </c>
      <c r="D162" s="424" t="s">
        <v>933</v>
      </c>
      <c r="E162" s="426" t="s">
        <v>934</v>
      </c>
      <c r="F162" s="427">
        <v>26220.799999999999</v>
      </c>
    </row>
    <row r="163" spans="1:6" ht="12.75" customHeight="1" x14ac:dyDescent="0.25">
      <c r="A163" s="425"/>
      <c r="B163" s="425"/>
      <c r="C163" s="423" t="s">
        <v>935</v>
      </c>
      <c r="D163" s="424" t="s">
        <v>936</v>
      </c>
      <c r="E163" s="426" t="s">
        <v>937</v>
      </c>
      <c r="F163" s="427">
        <v>29498.400000000001</v>
      </c>
    </row>
    <row r="164" spans="1:6" ht="12.75" customHeight="1" x14ac:dyDescent="0.25">
      <c r="A164" s="425"/>
      <c r="B164" s="425"/>
      <c r="C164" s="423" t="s">
        <v>938</v>
      </c>
      <c r="D164" s="424" t="s">
        <v>939</v>
      </c>
      <c r="E164" s="426" t="s">
        <v>940</v>
      </c>
      <c r="F164" s="427">
        <v>32776</v>
      </c>
    </row>
    <row r="165" spans="1:6" ht="12.75" customHeight="1" x14ac:dyDescent="0.25">
      <c r="A165" s="425"/>
      <c r="B165" s="425"/>
      <c r="C165" s="423" t="s">
        <v>941</v>
      </c>
      <c r="D165" s="424" t="s">
        <v>942</v>
      </c>
      <c r="E165" s="426" t="s">
        <v>943</v>
      </c>
      <c r="F165" s="427">
        <v>37692.400000000001</v>
      </c>
    </row>
    <row r="166" spans="1:6" ht="12.75" customHeight="1" x14ac:dyDescent="0.25">
      <c r="A166" s="425"/>
      <c r="B166" s="425"/>
      <c r="C166" s="423" t="s">
        <v>944</v>
      </c>
      <c r="D166" s="424" t="s">
        <v>945</v>
      </c>
      <c r="E166" s="426" t="s">
        <v>946</v>
      </c>
      <c r="F166" s="427">
        <v>42608.800000000003</v>
      </c>
    </row>
    <row r="167" spans="1:6" ht="12.75" customHeight="1" x14ac:dyDescent="0.25">
      <c r="A167" s="425"/>
      <c r="B167" s="425"/>
      <c r="C167" s="423" t="s">
        <v>947</v>
      </c>
      <c r="D167" s="424" t="s">
        <v>948</v>
      </c>
      <c r="E167" s="426" t="s">
        <v>949</v>
      </c>
      <c r="F167" s="427">
        <v>47525.2</v>
      </c>
    </row>
    <row r="168" spans="1:6" ht="12.75" customHeight="1" x14ac:dyDescent="0.25">
      <c r="A168" s="425"/>
      <c r="B168" s="425"/>
      <c r="C168" s="423" t="s">
        <v>950</v>
      </c>
      <c r="D168" s="424" t="s">
        <v>951</v>
      </c>
      <c r="E168" s="426" t="s">
        <v>3375</v>
      </c>
      <c r="F168" s="427">
        <v>52441.599999999999</v>
      </c>
    </row>
    <row r="169" spans="1:6" ht="25.5" customHeight="1" x14ac:dyDescent="0.25">
      <c r="A169" s="422" t="s">
        <v>952</v>
      </c>
      <c r="B169" s="430" t="s">
        <v>953</v>
      </c>
      <c r="C169" s="431"/>
      <c r="D169" s="424"/>
      <c r="E169" s="692" t="s">
        <v>954</v>
      </c>
      <c r="F169" s="693"/>
    </row>
    <row r="170" spans="1:6" ht="14.25" customHeight="1" x14ac:dyDescent="0.25">
      <c r="A170" s="425"/>
      <c r="B170" s="432"/>
      <c r="C170" s="431" t="s">
        <v>955</v>
      </c>
      <c r="D170" s="424" t="s">
        <v>956</v>
      </c>
      <c r="E170" s="426" t="s">
        <v>957</v>
      </c>
      <c r="F170" s="427">
        <v>296.07</v>
      </c>
    </row>
    <row r="171" spans="1:6" ht="14.25" customHeight="1" x14ac:dyDescent="0.25">
      <c r="A171" s="425"/>
      <c r="B171" s="432"/>
      <c r="C171" s="431" t="s">
        <v>958</v>
      </c>
      <c r="D171" s="424" t="s">
        <v>959</v>
      </c>
      <c r="E171" s="426" t="s">
        <v>960</v>
      </c>
      <c r="F171" s="427">
        <v>518.12</v>
      </c>
    </row>
    <row r="172" spans="1:6" ht="12.75" customHeight="1" x14ac:dyDescent="0.25">
      <c r="A172" s="425"/>
      <c r="B172" s="432"/>
      <c r="C172" s="431" t="s">
        <v>961</v>
      </c>
      <c r="D172" s="424" t="s">
        <v>962</v>
      </c>
      <c r="E172" s="426" t="s">
        <v>963</v>
      </c>
      <c r="F172" s="427">
        <v>738.1</v>
      </c>
    </row>
    <row r="173" spans="1:6" ht="12.75" customHeight="1" x14ac:dyDescent="0.25">
      <c r="A173" s="425"/>
      <c r="B173" s="432"/>
      <c r="C173" s="431" t="s">
        <v>964</v>
      </c>
      <c r="D173" s="424" t="s">
        <v>965</v>
      </c>
      <c r="E173" s="426" t="s">
        <v>966</v>
      </c>
      <c r="F173" s="427">
        <v>962.23</v>
      </c>
    </row>
    <row r="174" spans="1:6" ht="12.75" customHeight="1" x14ac:dyDescent="0.25">
      <c r="A174" s="425"/>
      <c r="B174" s="432"/>
      <c r="C174" s="431" t="s">
        <v>967</v>
      </c>
      <c r="D174" s="424" t="s">
        <v>968</v>
      </c>
      <c r="E174" s="426" t="s">
        <v>969</v>
      </c>
      <c r="F174" s="427">
        <v>1146.68</v>
      </c>
    </row>
    <row r="175" spans="1:6" ht="12.75" customHeight="1" x14ac:dyDescent="0.25">
      <c r="A175" s="425"/>
      <c r="B175" s="432"/>
      <c r="C175" s="431" t="s">
        <v>970</v>
      </c>
      <c r="D175" s="424" t="s">
        <v>971</v>
      </c>
      <c r="E175" s="426" t="s">
        <v>972</v>
      </c>
      <c r="F175" s="427">
        <v>1397.82</v>
      </c>
    </row>
    <row r="176" spans="1:6" ht="12.75" customHeight="1" x14ac:dyDescent="0.25">
      <c r="A176" s="425"/>
      <c r="B176" s="432"/>
      <c r="C176" s="431" t="s">
        <v>973</v>
      </c>
      <c r="D176" s="424" t="s">
        <v>974</v>
      </c>
      <c r="E176" s="426" t="s">
        <v>975</v>
      </c>
      <c r="F176" s="427">
        <v>1628.39</v>
      </c>
    </row>
    <row r="177" spans="1:6" ht="12.75" customHeight="1" x14ac:dyDescent="0.25">
      <c r="A177" s="425"/>
      <c r="B177" s="432"/>
      <c r="C177" s="431" t="s">
        <v>976</v>
      </c>
      <c r="D177" s="424" t="s">
        <v>977</v>
      </c>
      <c r="E177" s="426" t="s">
        <v>978</v>
      </c>
      <c r="F177" s="427">
        <v>1850.44</v>
      </c>
    </row>
    <row r="178" spans="1:6" ht="12.75" customHeight="1" x14ac:dyDescent="0.25">
      <c r="A178" s="425"/>
      <c r="B178" s="432"/>
      <c r="C178" s="431" t="s">
        <v>979</v>
      </c>
      <c r="D178" s="424" t="s">
        <v>980</v>
      </c>
      <c r="E178" s="426" t="s">
        <v>981</v>
      </c>
      <c r="F178" s="427">
        <v>2072.4899999999998</v>
      </c>
    </row>
    <row r="179" spans="1:6" ht="12.75" customHeight="1" x14ac:dyDescent="0.25">
      <c r="A179" s="425"/>
      <c r="B179" s="432"/>
      <c r="C179" s="431" t="s">
        <v>982</v>
      </c>
      <c r="D179" s="424" t="s">
        <v>983</v>
      </c>
      <c r="E179" s="426" t="s">
        <v>984</v>
      </c>
      <c r="F179" s="427">
        <v>2248.29</v>
      </c>
    </row>
    <row r="180" spans="1:6" ht="12.75" customHeight="1" x14ac:dyDescent="0.25">
      <c r="A180" s="425"/>
      <c r="B180" s="432"/>
      <c r="C180" s="431" t="s">
        <v>985</v>
      </c>
      <c r="D180" s="424" t="s">
        <v>986</v>
      </c>
      <c r="E180" s="426" t="s">
        <v>987</v>
      </c>
      <c r="F180" s="427">
        <v>2516.6</v>
      </c>
    </row>
    <row r="181" spans="1:6" ht="12.75" customHeight="1" x14ac:dyDescent="0.25">
      <c r="A181" s="425"/>
      <c r="B181" s="432"/>
      <c r="C181" s="431" t="s">
        <v>988</v>
      </c>
      <c r="D181" s="424" t="s">
        <v>989</v>
      </c>
      <c r="E181" s="426" t="s">
        <v>990</v>
      </c>
      <c r="F181" s="427">
        <v>2812.67</v>
      </c>
    </row>
    <row r="182" spans="1:6" ht="12.75" customHeight="1" x14ac:dyDescent="0.25">
      <c r="A182" s="425"/>
      <c r="B182" s="432"/>
      <c r="C182" s="431" t="s">
        <v>991</v>
      </c>
      <c r="D182" s="424" t="s">
        <v>992</v>
      </c>
      <c r="E182" s="426" t="s">
        <v>993</v>
      </c>
      <c r="F182" s="427">
        <v>3256.78</v>
      </c>
    </row>
    <row r="183" spans="1:6" ht="12.75" customHeight="1" x14ac:dyDescent="0.25">
      <c r="A183" s="425"/>
      <c r="B183" s="432"/>
      <c r="C183" s="431" t="s">
        <v>994</v>
      </c>
      <c r="D183" s="424" t="s">
        <v>995</v>
      </c>
      <c r="E183" s="426" t="s">
        <v>996</v>
      </c>
      <c r="F183" s="427">
        <v>3700.88</v>
      </c>
    </row>
    <row r="184" spans="1:6" ht="12.75" customHeight="1" x14ac:dyDescent="0.25">
      <c r="A184" s="425"/>
      <c r="B184" s="432"/>
      <c r="C184" s="431" t="s">
        <v>997</v>
      </c>
      <c r="D184" s="424" t="s">
        <v>998</v>
      </c>
      <c r="E184" s="426" t="s">
        <v>999</v>
      </c>
      <c r="F184" s="427">
        <v>4144.99</v>
      </c>
    </row>
    <row r="185" spans="1:6" ht="12.75" customHeight="1" x14ac:dyDescent="0.25">
      <c r="A185" s="425"/>
      <c r="B185" s="432"/>
      <c r="C185" s="431" t="s">
        <v>1000</v>
      </c>
      <c r="D185" s="424" t="s">
        <v>1001</v>
      </c>
      <c r="E185" s="426" t="s">
        <v>1002</v>
      </c>
      <c r="F185" s="427">
        <v>4589.1000000000004</v>
      </c>
    </row>
    <row r="186" spans="1:6" ht="12.75" customHeight="1" x14ac:dyDescent="0.25">
      <c r="A186" s="425"/>
      <c r="B186" s="432"/>
      <c r="C186" s="431" t="s">
        <v>1003</v>
      </c>
      <c r="D186" s="424" t="s">
        <v>1004</v>
      </c>
      <c r="E186" s="426" t="s">
        <v>1005</v>
      </c>
      <c r="F186" s="427">
        <v>5033.2</v>
      </c>
    </row>
    <row r="187" spans="1:6" ht="12.75" customHeight="1" x14ac:dyDescent="0.25">
      <c r="A187" s="425"/>
      <c r="B187" s="432"/>
      <c r="C187" s="431" t="s">
        <v>1006</v>
      </c>
      <c r="D187" s="424" t="s">
        <v>1007</v>
      </c>
      <c r="E187" s="426" t="s">
        <v>1008</v>
      </c>
      <c r="F187" s="427">
        <v>5477.31</v>
      </c>
    </row>
    <row r="188" spans="1:6" ht="12.75" customHeight="1" x14ac:dyDescent="0.25">
      <c r="A188" s="425"/>
      <c r="B188" s="432"/>
      <c r="C188" s="431" t="s">
        <v>1009</v>
      </c>
      <c r="D188" s="424" t="s">
        <v>1010</v>
      </c>
      <c r="E188" s="426" t="s">
        <v>1011</v>
      </c>
      <c r="F188" s="427">
        <v>5921.41</v>
      </c>
    </row>
    <row r="189" spans="1:6" ht="12.75" customHeight="1" x14ac:dyDescent="0.25">
      <c r="A189" s="425"/>
      <c r="B189" s="432"/>
      <c r="C189" s="431" t="s">
        <v>1012</v>
      </c>
      <c r="D189" s="424" t="s">
        <v>1013</v>
      </c>
      <c r="E189" s="426" t="s">
        <v>1014</v>
      </c>
      <c r="F189" s="427">
        <v>6365.52</v>
      </c>
    </row>
    <row r="190" spans="1:6" ht="12.75" customHeight="1" x14ac:dyDescent="0.25">
      <c r="A190" s="425"/>
      <c r="B190" s="432"/>
      <c r="C190" s="431" t="s">
        <v>1015</v>
      </c>
      <c r="D190" s="424" t="s">
        <v>1016</v>
      </c>
      <c r="E190" s="426" t="s">
        <v>1017</v>
      </c>
      <c r="F190" s="427">
        <v>6809.63</v>
      </c>
    </row>
    <row r="191" spans="1:6" ht="12.75" customHeight="1" x14ac:dyDescent="0.25">
      <c r="A191" s="428"/>
      <c r="B191" s="437"/>
      <c r="C191" s="431" t="s">
        <v>1018</v>
      </c>
      <c r="D191" s="424" t="s">
        <v>1019</v>
      </c>
      <c r="E191" s="426" t="s">
        <v>3379</v>
      </c>
      <c r="F191" s="427">
        <v>7253.73</v>
      </c>
    </row>
    <row r="192" spans="1:6" ht="12.75" customHeight="1" x14ac:dyDescent="0.25">
      <c r="A192" s="489" t="s">
        <v>1031</v>
      </c>
      <c r="B192" s="489" t="s">
        <v>1032</v>
      </c>
      <c r="C192" s="423"/>
      <c r="D192" s="424" t="s">
        <v>1033</v>
      </c>
      <c r="E192" s="426" t="s">
        <v>1032</v>
      </c>
      <c r="F192" s="427">
        <v>1082.3499999999999</v>
      </c>
    </row>
    <row r="193" spans="1:6" ht="25.5" customHeight="1" x14ac:dyDescent="0.25">
      <c r="A193" s="422" t="s">
        <v>1034</v>
      </c>
      <c r="B193" s="422" t="s">
        <v>1035</v>
      </c>
      <c r="C193" s="423"/>
      <c r="D193" s="424"/>
      <c r="E193" s="692" t="s">
        <v>1036</v>
      </c>
      <c r="F193" s="693"/>
    </row>
    <row r="194" spans="1:6" ht="12.75" customHeight="1" x14ac:dyDescent="0.25">
      <c r="A194" s="425"/>
      <c r="B194" s="425"/>
      <c r="C194" s="423" t="s">
        <v>1037</v>
      </c>
      <c r="D194" s="424" t="s">
        <v>1038</v>
      </c>
      <c r="E194" s="426" t="s">
        <v>1039</v>
      </c>
      <c r="F194" s="427">
        <v>109.99</v>
      </c>
    </row>
    <row r="195" spans="1:6" ht="12.75" customHeight="1" x14ac:dyDescent="0.25">
      <c r="A195" s="425"/>
      <c r="B195" s="425"/>
      <c r="C195" s="423" t="s">
        <v>1040</v>
      </c>
      <c r="D195" s="424" t="s">
        <v>1041</v>
      </c>
      <c r="E195" s="426" t="s">
        <v>1042</v>
      </c>
      <c r="F195" s="427">
        <v>124.33</v>
      </c>
    </row>
    <row r="196" spans="1:6" ht="12.75" customHeight="1" x14ac:dyDescent="0.25">
      <c r="A196" s="425"/>
      <c r="B196" s="425"/>
      <c r="C196" s="423" t="s">
        <v>1043</v>
      </c>
      <c r="D196" s="424" t="s">
        <v>1044</v>
      </c>
      <c r="E196" s="426" t="s">
        <v>1045</v>
      </c>
      <c r="F196" s="427">
        <v>138.68</v>
      </c>
    </row>
    <row r="197" spans="1:6" ht="12.75" customHeight="1" x14ac:dyDescent="0.25">
      <c r="A197" s="425"/>
      <c r="B197" s="425"/>
      <c r="C197" s="423" t="s">
        <v>1046</v>
      </c>
      <c r="D197" s="424" t="s">
        <v>1047</v>
      </c>
      <c r="E197" s="426" t="s">
        <v>1048</v>
      </c>
      <c r="F197" s="427">
        <v>153.02000000000001</v>
      </c>
    </row>
    <row r="198" spans="1:6" ht="12.75" customHeight="1" x14ac:dyDescent="0.25">
      <c r="A198" s="425"/>
      <c r="B198" s="425"/>
      <c r="C198" s="423" t="s">
        <v>1049</v>
      </c>
      <c r="D198" s="424" t="s">
        <v>1050</v>
      </c>
      <c r="E198" s="426" t="s">
        <v>1051</v>
      </c>
      <c r="F198" s="427">
        <v>167.37</v>
      </c>
    </row>
    <row r="199" spans="1:6" ht="12.75" customHeight="1" x14ac:dyDescent="0.25">
      <c r="A199" s="425"/>
      <c r="B199" s="425"/>
      <c r="C199" s="423" t="s">
        <v>1052</v>
      </c>
      <c r="D199" s="424" t="s">
        <v>1053</v>
      </c>
      <c r="E199" s="426" t="s">
        <v>1054</v>
      </c>
      <c r="F199" s="427">
        <v>181.72</v>
      </c>
    </row>
    <row r="200" spans="1:6" ht="12.75" customHeight="1" x14ac:dyDescent="0.25">
      <c r="A200" s="428"/>
      <c r="B200" s="428"/>
      <c r="C200" s="423" t="s">
        <v>1055</v>
      </c>
      <c r="D200" s="424" t="s">
        <v>1056</v>
      </c>
      <c r="E200" s="426" t="s">
        <v>3380</v>
      </c>
      <c r="F200" s="427">
        <v>196.06</v>
      </c>
    </row>
    <row r="201" spans="1:6" ht="51" customHeight="1" x14ac:dyDescent="0.25">
      <c r="A201" s="422" t="s">
        <v>1057</v>
      </c>
      <c r="B201" s="484" t="s">
        <v>3381</v>
      </c>
      <c r="C201" s="423"/>
      <c r="D201" s="424"/>
      <c r="E201" s="692" t="s">
        <v>1058</v>
      </c>
      <c r="F201" s="693"/>
    </row>
    <row r="202" spans="1:6" ht="14.25" customHeight="1" x14ac:dyDescent="0.25">
      <c r="A202" s="425"/>
      <c r="B202" s="425"/>
      <c r="C202" s="423" t="s">
        <v>1059</v>
      </c>
      <c r="D202" s="424" t="s">
        <v>1060</v>
      </c>
      <c r="E202" s="426" t="s">
        <v>4055</v>
      </c>
      <c r="F202" s="427">
        <v>326.27999999999997</v>
      </c>
    </row>
    <row r="203" spans="1:6" ht="14.25" customHeight="1" x14ac:dyDescent="0.25">
      <c r="A203" s="425"/>
      <c r="B203" s="425"/>
      <c r="C203" s="423" t="s">
        <v>1061</v>
      </c>
      <c r="D203" s="424" t="s">
        <v>1062</v>
      </c>
      <c r="E203" s="426" t="s">
        <v>4056</v>
      </c>
      <c r="F203" s="427">
        <v>571</v>
      </c>
    </row>
    <row r="204" spans="1:6" ht="14.25" customHeight="1" x14ac:dyDescent="0.25">
      <c r="A204" s="425"/>
      <c r="B204" s="425"/>
      <c r="C204" s="423" t="s">
        <v>1063</v>
      </c>
      <c r="D204" s="424" t="s">
        <v>1064</v>
      </c>
      <c r="E204" s="426" t="s">
        <v>4057</v>
      </c>
      <c r="F204" s="427">
        <v>897.28</v>
      </c>
    </row>
    <row r="205" spans="1:6" ht="12.75" customHeight="1" x14ac:dyDescent="0.25">
      <c r="A205" s="425"/>
      <c r="B205" s="425"/>
      <c r="C205" s="423" t="s">
        <v>1065</v>
      </c>
      <c r="D205" s="424" t="s">
        <v>1066</v>
      </c>
      <c r="E205" s="426" t="s">
        <v>1067</v>
      </c>
      <c r="F205" s="427">
        <v>1223.57</v>
      </c>
    </row>
    <row r="206" spans="1:6" ht="12.75" customHeight="1" x14ac:dyDescent="0.25">
      <c r="A206" s="425"/>
      <c r="B206" s="425"/>
      <c r="C206" s="423" t="s">
        <v>1068</v>
      </c>
      <c r="D206" s="424" t="s">
        <v>1069</v>
      </c>
      <c r="E206" s="426" t="s">
        <v>1070</v>
      </c>
      <c r="F206" s="427">
        <v>1835.35</v>
      </c>
    </row>
    <row r="207" spans="1:6" ht="12.75" customHeight="1" x14ac:dyDescent="0.25">
      <c r="A207" s="425"/>
      <c r="B207" s="425"/>
      <c r="C207" s="423" t="s">
        <v>1071</v>
      </c>
      <c r="D207" s="424" t="s">
        <v>1072</v>
      </c>
      <c r="E207" s="426" t="s">
        <v>1073</v>
      </c>
      <c r="F207" s="427">
        <v>2447.13</v>
      </c>
    </row>
    <row r="208" spans="1:6" ht="12.75" customHeight="1" x14ac:dyDescent="0.25">
      <c r="A208" s="425"/>
      <c r="B208" s="425"/>
      <c r="C208" s="423" t="s">
        <v>1074</v>
      </c>
      <c r="D208" s="424" t="s">
        <v>1075</v>
      </c>
      <c r="E208" s="426" t="s">
        <v>1076</v>
      </c>
      <c r="F208" s="427">
        <v>3058.92</v>
      </c>
    </row>
    <row r="209" spans="1:6" ht="12.75" customHeight="1" x14ac:dyDescent="0.25">
      <c r="A209" s="425"/>
      <c r="B209" s="425"/>
      <c r="C209" s="423" t="s">
        <v>1077</v>
      </c>
      <c r="D209" s="424" t="s">
        <v>1078</v>
      </c>
      <c r="E209" s="426" t="s">
        <v>1079</v>
      </c>
      <c r="F209" s="427">
        <v>3670.7</v>
      </c>
    </row>
    <row r="210" spans="1:6" ht="12.75" customHeight="1" x14ac:dyDescent="0.25">
      <c r="A210" s="425"/>
      <c r="B210" s="425"/>
      <c r="C210" s="423" t="s">
        <v>1080</v>
      </c>
      <c r="D210" s="424" t="s">
        <v>1081</v>
      </c>
      <c r="E210" s="426" t="s">
        <v>1082</v>
      </c>
      <c r="F210" s="427">
        <v>4894.26</v>
      </c>
    </row>
    <row r="211" spans="1:6" ht="12.75" customHeight="1" x14ac:dyDescent="0.25">
      <c r="A211" s="425"/>
      <c r="B211" s="425"/>
      <c r="C211" s="423" t="s">
        <v>1083</v>
      </c>
      <c r="D211" s="424" t="s">
        <v>1084</v>
      </c>
      <c r="E211" s="426" t="s">
        <v>1085</v>
      </c>
      <c r="F211" s="427">
        <v>6117.83</v>
      </c>
    </row>
    <row r="212" spans="1:6" ht="12.75" customHeight="1" x14ac:dyDescent="0.25">
      <c r="A212" s="425"/>
      <c r="B212" s="425"/>
      <c r="C212" s="423" t="s">
        <v>1086</v>
      </c>
      <c r="D212" s="424" t="s">
        <v>1087</v>
      </c>
      <c r="E212" s="426" t="s">
        <v>1088</v>
      </c>
      <c r="F212" s="427">
        <v>7341.4</v>
      </c>
    </row>
    <row r="213" spans="1:6" ht="12.75" customHeight="1" x14ac:dyDescent="0.25">
      <c r="A213" s="425"/>
      <c r="B213" s="425"/>
      <c r="C213" s="423" t="s">
        <v>1089</v>
      </c>
      <c r="D213" s="424" t="s">
        <v>1090</v>
      </c>
      <c r="E213" s="426" t="s">
        <v>1091</v>
      </c>
      <c r="F213" s="427">
        <v>8564.9599999999991</v>
      </c>
    </row>
    <row r="214" spans="1:6" ht="12.75" customHeight="1" x14ac:dyDescent="0.25">
      <c r="A214" s="425"/>
      <c r="B214" s="425"/>
      <c r="C214" s="423" t="s">
        <v>1092</v>
      </c>
      <c r="D214" s="424" t="s">
        <v>1093</v>
      </c>
      <c r="E214" s="426" t="s">
        <v>1094</v>
      </c>
      <c r="F214" s="427">
        <v>9788.5300000000007</v>
      </c>
    </row>
    <row r="215" spans="1:6" ht="12.75" customHeight="1" x14ac:dyDescent="0.25">
      <c r="A215" s="425"/>
      <c r="B215" s="425"/>
      <c r="C215" s="423" t="s">
        <v>1095</v>
      </c>
      <c r="D215" s="424" t="s">
        <v>1096</v>
      </c>
      <c r="E215" s="426" t="s">
        <v>1097</v>
      </c>
      <c r="F215" s="427">
        <v>11012.09</v>
      </c>
    </row>
    <row r="216" spans="1:6" ht="12.75" customHeight="1" x14ac:dyDescent="0.25">
      <c r="A216" s="428"/>
      <c r="B216" s="428"/>
      <c r="C216" s="423" t="s">
        <v>1098</v>
      </c>
      <c r="D216" s="424" t="s">
        <v>1099</v>
      </c>
      <c r="E216" s="426" t="s">
        <v>3388</v>
      </c>
      <c r="F216" s="427">
        <v>12235.66</v>
      </c>
    </row>
    <row r="217" spans="1:6" ht="51" customHeight="1" x14ac:dyDescent="0.25">
      <c r="A217" s="422" t="s">
        <v>1141</v>
      </c>
      <c r="B217" s="484" t="s">
        <v>1142</v>
      </c>
      <c r="C217" s="423"/>
      <c r="D217" s="424"/>
      <c r="E217" s="692" t="s">
        <v>1143</v>
      </c>
      <c r="F217" s="693"/>
    </row>
    <row r="218" spans="1:6" ht="14.25" customHeight="1" x14ac:dyDescent="0.25">
      <c r="A218" s="425"/>
      <c r="B218" s="425"/>
      <c r="C218" s="423" t="s">
        <v>1144</v>
      </c>
      <c r="D218" s="424" t="s">
        <v>1145</v>
      </c>
      <c r="E218" s="426" t="s">
        <v>1146</v>
      </c>
      <c r="F218" s="427">
        <v>315.43</v>
      </c>
    </row>
    <row r="219" spans="1:6" ht="14.25" customHeight="1" x14ac:dyDescent="0.25">
      <c r="A219" s="425"/>
      <c r="B219" s="425"/>
      <c r="C219" s="423" t="s">
        <v>1147</v>
      </c>
      <c r="D219" s="424" t="s">
        <v>1148</v>
      </c>
      <c r="E219" s="426" t="s">
        <v>1149</v>
      </c>
      <c r="F219" s="427">
        <v>552.01</v>
      </c>
    </row>
    <row r="220" spans="1:6" ht="14.25" customHeight="1" x14ac:dyDescent="0.25">
      <c r="A220" s="425"/>
      <c r="B220" s="425"/>
      <c r="C220" s="423" t="s">
        <v>1150</v>
      </c>
      <c r="D220" s="424" t="s">
        <v>1151</v>
      </c>
      <c r="E220" s="426" t="s">
        <v>1152</v>
      </c>
      <c r="F220" s="427">
        <v>788.58</v>
      </c>
    </row>
    <row r="221" spans="1:6" ht="12.75" customHeight="1" x14ac:dyDescent="0.25">
      <c r="A221" s="425"/>
      <c r="B221" s="425"/>
      <c r="C221" s="423" t="s">
        <v>1153</v>
      </c>
      <c r="D221" s="424" t="s">
        <v>1154</v>
      </c>
      <c r="E221" s="426" t="s">
        <v>1155</v>
      </c>
      <c r="F221" s="427">
        <v>946.3</v>
      </c>
    </row>
    <row r="222" spans="1:6" ht="12.75" customHeight="1" x14ac:dyDescent="0.25">
      <c r="A222" s="425"/>
      <c r="B222" s="425"/>
      <c r="C222" s="423" t="s">
        <v>1156</v>
      </c>
      <c r="D222" s="424" t="s">
        <v>1157</v>
      </c>
      <c r="E222" s="426" t="s">
        <v>1158</v>
      </c>
      <c r="F222" s="427">
        <v>1419.45</v>
      </c>
    </row>
    <row r="223" spans="1:6" ht="12.75" customHeight="1" x14ac:dyDescent="0.25">
      <c r="A223" s="425"/>
      <c r="B223" s="425"/>
      <c r="C223" s="423" t="s">
        <v>1159</v>
      </c>
      <c r="D223" s="424" t="s">
        <v>1160</v>
      </c>
      <c r="E223" s="426" t="s">
        <v>1161</v>
      </c>
      <c r="F223" s="427">
        <v>1892.6</v>
      </c>
    </row>
    <row r="224" spans="1:6" ht="12.75" customHeight="1" x14ac:dyDescent="0.25">
      <c r="A224" s="425"/>
      <c r="B224" s="425"/>
      <c r="C224" s="423" t="s">
        <v>1162</v>
      </c>
      <c r="D224" s="424" t="s">
        <v>1163</v>
      </c>
      <c r="E224" s="426" t="s">
        <v>1164</v>
      </c>
      <c r="F224" s="427">
        <v>2365.75</v>
      </c>
    </row>
    <row r="225" spans="1:6" ht="12.75" customHeight="1" x14ac:dyDescent="0.25">
      <c r="A225" s="425"/>
      <c r="B225" s="425"/>
      <c r="C225" s="423" t="s">
        <v>1165</v>
      </c>
      <c r="D225" s="424" t="s">
        <v>1166</v>
      </c>
      <c r="E225" s="426" t="s">
        <v>1167</v>
      </c>
      <c r="F225" s="427">
        <v>2838.9</v>
      </c>
    </row>
    <row r="226" spans="1:6" ht="12.75" customHeight="1" x14ac:dyDescent="0.25">
      <c r="A226" s="425"/>
      <c r="B226" s="425"/>
      <c r="C226" s="423" t="s">
        <v>1168</v>
      </c>
      <c r="D226" s="424" t="s">
        <v>1169</v>
      </c>
      <c r="E226" s="426" t="s">
        <v>1170</v>
      </c>
      <c r="F226" s="427">
        <v>3312.05</v>
      </c>
    </row>
    <row r="227" spans="1:6" ht="12.75" customHeight="1" x14ac:dyDescent="0.25">
      <c r="A227" s="425"/>
      <c r="B227" s="425"/>
      <c r="C227" s="423" t="s">
        <v>1171</v>
      </c>
      <c r="D227" s="424" t="s">
        <v>1172</v>
      </c>
      <c r="E227" s="426" t="s">
        <v>1173</v>
      </c>
      <c r="F227" s="427">
        <v>3785.2</v>
      </c>
    </row>
    <row r="228" spans="1:6" ht="12.75" customHeight="1" x14ac:dyDescent="0.25">
      <c r="A228" s="425"/>
      <c r="B228" s="425"/>
      <c r="C228" s="423" t="s">
        <v>1174</v>
      </c>
      <c r="D228" s="424" t="s">
        <v>1175</v>
      </c>
      <c r="E228" s="426" t="s">
        <v>1176</v>
      </c>
      <c r="F228" s="427">
        <v>4731.5</v>
      </c>
    </row>
    <row r="229" spans="1:6" ht="12.75" customHeight="1" x14ac:dyDescent="0.25">
      <c r="A229" s="425"/>
      <c r="B229" s="425"/>
      <c r="C229" s="423" t="s">
        <v>1177</v>
      </c>
      <c r="D229" s="424" t="s">
        <v>1178</v>
      </c>
      <c r="E229" s="426" t="s">
        <v>1179</v>
      </c>
      <c r="F229" s="427">
        <v>5677.8</v>
      </c>
    </row>
    <row r="230" spans="1:6" ht="12.75" customHeight="1" x14ac:dyDescent="0.25">
      <c r="A230" s="425"/>
      <c r="B230" s="425"/>
      <c r="C230" s="423" t="s">
        <v>1180</v>
      </c>
      <c r="D230" s="424" t="s">
        <v>1181</v>
      </c>
      <c r="E230" s="426" t="s">
        <v>1182</v>
      </c>
      <c r="F230" s="427">
        <v>6624.1</v>
      </c>
    </row>
    <row r="231" spans="1:6" ht="12.75" customHeight="1" x14ac:dyDescent="0.25">
      <c r="A231" s="425"/>
      <c r="B231" s="425"/>
      <c r="C231" s="423" t="s">
        <v>1183</v>
      </c>
      <c r="D231" s="424" t="s">
        <v>1184</v>
      </c>
      <c r="E231" s="426" t="s">
        <v>3395</v>
      </c>
      <c r="F231" s="427">
        <v>7570.4</v>
      </c>
    </row>
    <row r="232" spans="1:6" ht="38.25" customHeight="1" x14ac:dyDescent="0.25">
      <c r="A232" s="422" t="s">
        <v>1230</v>
      </c>
      <c r="B232" s="430" t="s">
        <v>1231</v>
      </c>
      <c r="C232" s="431"/>
      <c r="D232" s="424"/>
      <c r="E232" s="692" t="s">
        <v>1232</v>
      </c>
      <c r="F232" s="693"/>
    </row>
    <row r="233" spans="1:6" ht="12.75" customHeight="1" x14ac:dyDescent="0.25">
      <c r="A233" s="425"/>
      <c r="B233" s="432"/>
      <c r="C233" s="431" t="s">
        <v>1233</v>
      </c>
      <c r="D233" s="424" t="s">
        <v>1234</v>
      </c>
      <c r="E233" s="426" t="s">
        <v>1235</v>
      </c>
      <c r="F233" s="427">
        <v>795</v>
      </c>
    </row>
    <row r="234" spans="1:6" ht="12.75" customHeight="1" x14ac:dyDescent="0.25">
      <c r="A234" s="425"/>
      <c r="B234" s="432"/>
      <c r="C234" s="431" t="s">
        <v>1236</v>
      </c>
      <c r="D234" s="424" t="s">
        <v>1237</v>
      </c>
      <c r="E234" s="426" t="s">
        <v>1238</v>
      </c>
      <c r="F234" s="427">
        <v>1590</v>
      </c>
    </row>
    <row r="235" spans="1:6" ht="12.75" customHeight="1" x14ac:dyDescent="0.25">
      <c r="A235" s="425"/>
      <c r="B235" s="432"/>
      <c r="C235" s="431" t="s">
        <v>1239</v>
      </c>
      <c r="D235" s="424" t="s">
        <v>1240</v>
      </c>
      <c r="E235" s="426" t="s">
        <v>1241</v>
      </c>
      <c r="F235" s="427">
        <v>2385</v>
      </c>
    </row>
    <row r="236" spans="1:6" ht="12.75" customHeight="1" x14ac:dyDescent="0.25">
      <c r="A236" s="425"/>
      <c r="B236" s="432"/>
      <c r="C236" s="431" t="s">
        <v>1242</v>
      </c>
      <c r="D236" s="424" t="s">
        <v>1243</v>
      </c>
      <c r="E236" s="426" t="s">
        <v>1244</v>
      </c>
      <c r="F236" s="427">
        <v>3180</v>
      </c>
    </row>
    <row r="237" spans="1:6" ht="12.75" customHeight="1" x14ac:dyDescent="0.25">
      <c r="A237" s="425"/>
      <c r="B237" s="432"/>
      <c r="C237" s="431" t="s">
        <v>1245</v>
      </c>
      <c r="D237" s="424" t="s">
        <v>1246</v>
      </c>
      <c r="E237" s="426" t="s">
        <v>1247</v>
      </c>
      <c r="F237" s="427">
        <v>3975</v>
      </c>
    </row>
    <row r="238" spans="1:6" ht="12.75" customHeight="1" x14ac:dyDescent="0.25">
      <c r="A238" s="425"/>
      <c r="B238" s="432"/>
      <c r="C238" s="431" t="s">
        <v>1248</v>
      </c>
      <c r="D238" s="424" t="s">
        <v>1249</v>
      </c>
      <c r="E238" s="426" t="s">
        <v>1250</v>
      </c>
      <c r="F238" s="427">
        <v>5167.5</v>
      </c>
    </row>
    <row r="239" spans="1:6" ht="12.75" customHeight="1" x14ac:dyDescent="0.25">
      <c r="A239" s="425"/>
      <c r="B239" s="432"/>
      <c r="C239" s="431" t="s">
        <v>1251</v>
      </c>
      <c r="D239" s="424" t="s">
        <v>1252</v>
      </c>
      <c r="E239" s="426" t="s">
        <v>1253</v>
      </c>
      <c r="F239" s="427">
        <v>6757.5</v>
      </c>
    </row>
    <row r="240" spans="1:6" ht="12.75" customHeight="1" x14ac:dyDescent="0.25">
      <c r="A240" s="425"/>
      <c r="B240" s="432"/>
      <c r="C240" s="431" t="s">
        <v>1254</v>
      </c>
      <c r="D240" s="424" t="s">
        <v>1255</v>
      </c>
      <c r="E240" s="426" t="s">
        <v>1256</v>
      </c>
      <c r="F240" s="427">
        <v>8347.5</v>
      </c>
    </row>
    <row r="241" spans="1:6" ht="12.75" customHeight="1" x14ac:dyDescent="0.25">
      <c r="A241" s="425"/>
      <c r="B241" s="432"/>
      <c r="C241" s="431" t="s">
        <v>1257</v>
      </c>
      <c r="D241" s="424" t="s">
        <v>1258</v>
      </c>
      <c r="E241" s="426" t="s">
        <v>1259</v>
      </c>
      <c r="F241" s="427">
        <v>9937.5</v>
      </c>
    </row>
    <row r="242" spans="1:6" ht="12.75" customHeight="1" x14ac:dyDescent="0.25">
      <c r="A242" s="425"/>
      <c r="B242" s="432"/>
      <c r="C242" s="431" t="s">
        <v>1260</v>
      </c>
      <c r="D242" s="424" t="s">
        <v>1261</v>
      </c>
      <c r="E242" s="426" t="s">
        <v>1262</v>
      </c>
      <c r="F242" s="427">
        <v>12190</v>
      </c>
    </row>
    <row r="243" spans="1:6" ht="12.75" customHeight="1" x14ac:dyDescent="0.25">
      <c r="A243" s="425"/>
      <c r="B243" s="432"/>
      <c r="C243" s="433" t="s">
        <v>1263</v>
      </c>
      <c r="D243" s="434" t="s">
        <v>1264</v>
      </c>
      <c r="E243" s="435" t="s">
        <v>1265</v>
      </c>
      <c r="F243" s="436">
        <v>15370</v>
      </c>
    </row>
    <row r="244" spans="1:6" ht="12.75" customHeight="1" x14ac:dyDescent="0.25">
      <c r="A244" s="428"/>
      <c r="B244" s="437"/>
      <c r="C244" s="431" t="s">
        <v>1266</v>
      </c>
      <c r="D244" s="424" t="s">
        <v>1267</v>
      </c>
      <c r="E244" s="426" t="s">
        <v>3396</v>
      </c>
      <c r="F244" s="427">
        <v>18550</v>
      </c>
    </row>
    <row r="245" spans="1:6" ht="25.5" customHeight="1" x14ac:dyDescent="0.25">
      <c r="A245" s="438" t="s">
        <v>1268</v>
      </c>
      <c r="B245" s="438" t="s">
        <v>1269</v>
      </c>
      <c r="C245" s="423"/>
      <c r="D245" s="424"/>
      <c r="E245" s="692" t="s">
        <v>1270</v>
      </c>
      <c r="F245" s="693"/>
    </row>
    <row r="246" spans="1:6" ht="14.25" customHeight="1" x14ac:dyDescent="0.25">
      <c r="A246" s="425"/>
      <c r="B246" s="425"/>
      <c r="C246" s="423" t="s">
        <v>1271</v>
      </c>
      <c r="D246" s="424" t="s">
        <v>1272</v>
      </c>
      <c r="E246" s="426" t="s">
        <v>1273</v>
      </c>
      <c r="F246" s="427">
        <v>153.88999999999999</v>
      </c>
    </row>
    <row r="247" spans="1:6" ht="14.25" customHeight="1" x14ac:dyDescent="0.25">
      <c r="A247" s="425"/>
      <c r="B247" s="425"/>
      <c r="C247" s="423" t="s">
        <v>1274</v>
      </c>
      <c r="D247" s="424" t="s">
        <v>1275</v>
      </c>
      <c r="E247" s="426" t="s">
        <v>1276</v>
      </c>
      <c r="F247" s="427">
        <v>369.34</v>
      </c>
    </row>
    <row r="248" spans="1:6" ht="12.75" customHeight="1" x14ac:dyDescent="0.25">
      <c r="A248" s="425"/>
      <c r="B248" s="425"/>
      <c r="C248" s="423" t="s">
        <v>1277</v>
      </c>
      <c r="D248" s="424" t="s">
        <v>1278</v>
      </c>
      <c r="E248" s="426" t="s">
        <v>1279</v>
      </c>
      <c r="F248" s="427">
        <v>362.89</v>
      </c>
    </row>
    <row r="249" spans="1:6" ht="12.75" customHeight="1" x14ac:dyDescent="0.25">
      <c r="A249" s="425"/>
      <c r="B249" s="425"/>
      <c r="C249" s="423" t="s">
        <v>1280</v>
      </c>
      <c r="D249" s="424" t="s">
        <v>1281</v>
      </c>
      <c r="E249" s="426" t="s">
        <v>1282</v>
      </c>
      <c r="F249" s="427">
        <v>916.91</v>
      </c>
    </row>
    <row r="250" spans="1:6" ht="12.75" customHeight="1" x14ac:dyDescent="0.25">
      <c r="A250" s="425"/>
      <c r="B250" s="425"/>
      <c r="C250" s="423" t="s">
        <v>1283</v>
      </c>
      <c r="D250" s="424" t="s">
        <v>1284</v>
      </c>
      <c r="E250" s="426" t="s">
        <v>1285</v>
      </c>
      <c r="F250" s="427">
        <v>1470.92</v>
      </c>
    </row>
    <row r="251" spans="1:6" ht="12.75" customHeight="1" x14ac:dyDescent="0.25">
      <c r="A251" s="425"/>
      <c r="B251" s="425"/>
      <c r="C251" s="423" t="s">
        <v>1286</v>
      </c>
      <c r="D251" s="424" t="s">
        <v>1287</v>
      </c>
      <c r="E251" s="426" t="s">
        <v>1288</v>
      </c>
      <c r="F251" s="427">
        <v>2024.94</v>
      </c>
    </row>
    <row r="252" spans="1:6" ht="12.75" customHeight="1" x14ac:dyDescent="0.25">
      <c r="A252" s="428"/>
      <c r="B252" s="428"/>
      <c r="C252" s="423" t="s">
        <v>1289</v>
      </c>
      <c r="D252" s="424" t="s">
        <v>1290</v>
      </c>
      <c r="E252" s="426" t="s">
        <v>3401</v>
      </c>
      <c r="F252" s="427">
        <v>2578.9499999999998</v>
      </c>
    </row>
    <row r="253" spans="1:6" ht="38.25" customHeight="1" x14ac:dyDescent="0.25">
      <c r="A253" s="422" t="s">
        <v>1291</v>
      </c>
      <c r="B253" s="422" t="s">
        <v>1292</v>
      </c>
      <c r="C253" s="423"/>
      <c r="D253" s="424"/>
      <c r="E253" s="692" t="s">
        <v>1293</v>
      </c>
      <c r="F253" s="693"/>
    </row>
    <row r="254" spans="1:6" ht="14.25" customHeight="1" x14ac:dyDescent="0.25">
      <c r="A254" s="425"/>
      <c r="B254" s="425"/>
      <c r="C254" s="423" t="s">
        <v>1294</v>
      </c>
      <c r="D254" s="424" t="s">
        <v>1295</v>
      </c>
      <c r="E254" s="426" t="s">
        <v>957</v>
      </c>
      <c r="F254" s="427">
        <v>454.27</v>
      </c>
    </row>
    <row r="255" spans="1:6" ht="14.25" customHeight="1" x14ac:dyDescent="0.25">
      <c r="A255" s="425"/>
      <c r="B255" s="425"/>
      <c r="C255" s="423" t="s">
        <v>1296</v>
      </c>
      <c r="D255" s="424" t="s">
        <v>1297</v>
      </c>
      <c r="E255" s="426" t="s">
        <v>960</v>
      </c>
      <c r="F255" s="427">
        <v>794.98</v>
      </c>
    </row>
    <row r="256" spans="1:6" ht="12.75" customHeight="1" x14ac:dyDescent="0.25">
      <c r="A256" s="425"/>
      <c r="B256" s="425"/>
      <c r="C256" s="423" t="s">
        <v>1298</v>
      </c>
      <c r="D256" s="424" t="s">
        <v>1299</v>
      </c>
      <c r="E256" s="426" t="s">
        <v>963</v>
      </c>
      <c r="F256" s="427">
        <v>1135.68</v>
      </c>
    </row>
    <row r="257" spans="1:6" ht="12.75" customHeight="1" x14ac:dyDescent="0.25">
      <c r="A257" s="425"/>
      <c r="B257" s="425"/>
      <c r="C257" s="423" t="s">
        <v>1300</v>
      </c>
      <c r="D257" s="424" t="s">
        <v>1301</v>
      </c>
      <c r="E257" s="426" t="s">
        <v>966</v>
      </c>
      <c r="F257" s="427">
        <v>1476.39</v>
      </c>
    </row>
    <row r="258" spans="1:6" ht="12.75" customHeight="1" x14ac:dyDescent="0.25">
      <c r="A258" s="428"/>
      <c r="B258" s="428"/>
      <c r="C258" s="423" t="s">
        <v>1302</v>
      </c>
      <c r="D258" s="424" t="s">
        <v>1303</v>
      </c>
      <c r="E258" s="426" t="s">
        <v>969</v>
      </c>
      <c r="F258" s="427">
        <v>1807.44</v>
      </c>
    </row>
    <row r="259" spans="1:6" ht="12.75" customHeight="1" x14ac:dyDescent="0.25">
      <c r="A259" s="425"/>
      <c r="B259" s="425"/>
      <c r="C259" s="439" t="s">
        <v>1304</v>
      </c>
      <c r="D259" s="434" t="s">
        <v>1305</v>
      </c>
      <c r="E259" s="435" t="s">
        <v>972</v>
      </c>
      <c r="F259" s="436">
        <v>2157.8000000000002</v>
      </c>
    </row>
    <row r="260" spans="1:6" ht="12.75" customHeight="1" x14ac:dyDescent="0.25">
      <c r="A260" s="425"/>
      <c r="B260" s="425"/>
      <c r="C260" s="423" t="s">
        <v>1306</v>
      </c>
      <c r="D260" s="424" t="s">
        <v>1307</v>
      </c>
      <c r="E260" s="426" t="s">
        <v>975</v>
      </c>
      <c r="F260" s="427">
        <v>2498.5</v>
      </c>
    </row>
    <row r="261" spans="1:6" ht="12.75" customHeight="1" x14ac:dyDescent="0.25">
      <c r="A261" s="425"/>
      <c r="B261" s="425"/>
      <c r="C261" s="423" t="s">
        <v>1308</v>
      </c>
      <c r="D261" s="424" t="s">
        <v>1309</v>
      </c>
      <c r="E261" s="426" t="s">
        <v>978</v>
      </c>
      <c r="F261" s="427">
        <v>2839.09</v>
      </c>
    </row>
    <row r="262" spans="1:6" ht="12.75" customHeight="1" x14ac:dyDescent="0.25">
      <c r="A262" s="425"/>
      <c r="B262" s="425"/>
      <c r="C262" s="423" t="s">
        <v>1310</v>
      </c>
      <c r="D262" s="424" t="s">
        <v>1311</v>
      </c>
      <c r="E262" s="426" t="s">
        <v>981</v>
      </c>
      <c r="F262" s="427">
        <v>3128.01</v>
      </c>
    </row>
    <row r="263" spans="1:6" ht="12.75" customHeight="1" x14ac:dyDescent="0.25">
      <c r="A263" s="425"/>
      <c r="B263" s="425"/>
      <c r="C263" s="423" t="s">
        <v>1312</v>
      </c>
      <c r="D263" s="424" t="s">
        <v>1313</v>
      </c>
      <c r="E263" s="426" t="s">
        <v>984</v>
      </c>
      <c r="F263" s="427">
        <v>3493.59</v>
      </c>
    </row>
    <row r="264" spans="1:6" ht="12.75" customHeight="1" x14ac:dyDescent="0.25">
      <c r="A264" s="425"/>
      <c r="B264" s="425"/>
      <c r="C264" s="423" t="s">
        <v>1314</v>
      </c>
      <c r="D264" s="424" t="s">
        <v>1315</v>
      </c>
      <c r="E264" s="426" t="s">
        <v>987</v>
      </c>
      <c r="F264" s="427">
        <v>3861.32</v>
      </c>
    </row>
    <row r="265" spans="1:6" ht="12.75" customHeight="1" x14ac:dyDescent="0.25">
      <c r="A265" s="425"/>
      <c r="B265" s="425"/>
      <c r="C265" s="423" t="s">
        <v>1316</v>
      </c>
      <c r="D265" s="424" t="s">
        <v>1317</v>
      </c>
      <c r="E265" s="426" t="s">
        <v>990</v>
      </c>
      <c r="F265" s="427">
        <v>4315.6000000000004</v>
      </c>
    </row>
    <row r="266" spans="1:6" ht="12.75" customHeight="1" x14ac:dyDescent="0.25">
      <c r="A266" s="425"/>
      <c r="B266" s="425"/>
      <c r="C266" s="423" t="s">
        <v>1318</v>
      </c>
      <c r="D266" s="424" t="s">
        <v>1319</v>
      </c>
      <c r="E266" s="426" t="s">
        <v>993</v>
      </c>
      <c r="F266" s="427">
        <v>4997.01</v>
      </c>
    </row>
    <row r="267" spans="1:6" ht="12.75" customHeight="1" x14ac:dyDescent="0.25">
      <c r="A267" s="425"/>
      <c r="B267" s="425"/>
      <c r="C267" s="423" t="s">
        <v>1320</v>
      </c>
      <c r="D267" s="424" t="s">
        <v>1321</v>
      </c>
      <c r="E267" s="426" t="s">
        <v>996</v>
      </c>
      <c r="F267" s="427">
        <v>5678.42</v>
      </c>
    </row>
    <row r="268" spans="1:6" ht="12.75" customHeight="1" x14ac:dyDescent="0.25">
      <c r="A268" s="425"/>
      <c r="B268" s="425"/>
      <c r="C268" s="423" t="s">
        <v>1322</v>
      </c>
      <c r="D268" s="424" t="s">
        <v>1323</v>
      </c>
      <c r="E268" s="426" t="s">
        <v>999</v>
      </c>
      <c r="F268" s="427">
        <v>6359.83</v>
      </c>
    </row>
    <row r="269" spans="1:6" ht="12.75" customHeight="1" x14ac:dyDescent="0.25">
      <c r="A269" s="425"/>
      <c r="B269" s="425"/>
      <c r="C269" s="423" t="s">
        <v>1324</v>
      </c>
      <c r="D269" s="424" t="s">
        <v>1325</v>
      </c>
      <c r="E269" s="426" t="s">
        <v>1002</v>
      </c>
      <c r="F269" s="427">
        <v>7041.24</v>
      </c>
    </row>
    <row r="270" spans="1:6" ht="12.75" customHeight="1" x14ac:dyDescent="0.25">
      <c r="A270" s="425"/>
      <c r="B270" s="425"/>
      <c r="C270" s="423" t="s">
        <v>1326</v>
      </c>
      <c r="D270" s="424" t="s">
        <v>1327</v>
      </c>
      <c r="E270" s="426" t="s">
        <v>1005</v>
      </c>
      <c r="F270" s="427">
        <v>7722.65</v>
      </c>
    </row>
    <row r="271" spans="1:6" ht="12.75" customHeight="1" x14ac:dyDescent="0.25">
      <c r="A271" s="428"/>
      <c r="B271" s="428"/>
      <c r="C271" s="423" t="s">
        <v>1328</v>
      </c>
      <c r="D271" s="424" t="s">
        <v>1329</v>
      </c>
      <c r="E271" s="426" t="s">
        <v>3404</v>
      </c>
      <c r="F271" s="427">
        <v>8404.06</v>
      </c>
    </row>
    <row r="272" spans="1:6" ht="25.5" customHeight="1" x14ac:dyDescent="0.25">
      <c r="A272" s="422" t="s">
        <v>1330</v>
      </c>
      <c r="B272" s="422" t="s">
        <v>1331</v>
      </c>
      <c r="C272" s="423"/>
      <c r="D272" s="424"/>
      <c r="E272" s="692" t="s">
        <v>1332</v>
      </c>
      <c r="F272" s="693"/>
    </row>
    <row r="273" spans="1:6" ht="12.75" customHeight="1" x14ac:dyDescent="0.25">
      <c r="A273" s="425"/>
      <c r="B273" s="425"/>
      <c r="C273" s="423" t="s">
        <v>1333</v>
      </c>
      <c r="D273" s="424" t="s">
        <v>1334</v>
      </c>
      <c r="E273" s="426" t="s">
        <v>1335</v>
      </c>
      <c r="F273" s="427">
        <v>692.49</v>
      </c>
    </row>
    <row r="274" spans="1:6" ht="12.75" customHeight="1" x14ac:dyDescent="0.25">
      <c r="A274" s="425"/>
      <c r="B274" s="425"/>
      <c r="C274" s="423" t="s">
        <v>1336</v>
      </c>
      <c r="D274" s="424" t="s">
        <v>1337</v>
      </c>
      <c r="E274" s="426" t="s">
        <v>835</v>
      </c>
      <c r="F274" s="427">
        <v>1070.21</v>
      </c>
    </row>
    <row r="275" spans="1:6" ht="12.75" customHeight="1" x14ac:dyDescent="0.25">
      <c r="A275" s="425"/>
      <c r="B275" s="425"/>
      <c r="C275" s="423" t="s">
        <v>1338</v>
      </c>
      <c r="D275" s="424" t="s">
        <v>1339</v>
      </c>
      <c r="E275" s="426" t="s">
        <v>838</v>
      </c>
      <c r="F275" s="427">
        <v>1447.93</v>
      </c>
    </row>
    <row r="276" spans="1:6" ht="12.75" customHeight="1" x14ac:dyDescent="0.25">
      <c r="A276" s="425"/>
      <c r="B276" s="425"/>
      <c r="C276" s="423" t="s">
        <v>1340</v>
      </c>
      <c r="D276" s="424" t="s">
        <v>1341</v>
      </c>
      <c r="E276" s="426" t="s">
        <v>841</v>
      </c>
      <c r="F276" s="427">
        <v>1825.65</v>
      </c>
    </row>
    <row r="277" spans="1:6" ht="12.75" customHeight="1" x14ac:dyDescent="0.25">
      <c r="A277" s="425"/>
      <c r="B277" s="425"/>
      <c r="C277" s="423" t="s">
        <v>1342</v>
      </c>
      <c r="D277" s="424" t="s">
        <v>1343</v>
      </c>
      <c r="E277" s="426" t="s">
        <v>844</v>
      </c>
      <c r="F277" s="427">
        <v>2203.37</v>
      </c>
    </row>
    <row r="278" spans="1:6" ht="12.75" customHeight="1" x14ac:dyDescent="0.25">
      <c r="A278" s="425"/>
      <c r="B278" s="425"/>
      <c r="C278" s="423" t="s">
        <v>1344</v>
      </c>
      <c r="D278" s="424" t="s">
        <v>1345</v>
      </c>
      <c r="E278" s="426" t="s">
        <v>847</v>
      </c>
      <c r="F278" s="427">
        <v>2581.09</v>
      </c>
    </row>
    <row r="279" spans="1:6" ht="12.75" customHeight="1" x14ac:dyDescent="0.25">
      <c r="A279" s="425"/>
      <c r="B279" s="425"/>
      <c r="C279" s="423" t="s">
        <v>1346</v>
      </c>
      <c r="D279" s="424" t="s">
        <v>1347</v>
      </c>
      <c r="E279" s="426" t="s">
        <v>850</v>
      </c>
      <c r="F279" s="427">
        <v>2958.81</v>
      </c>
    </row>
    <row r="280" spans="1:6" ht="12.75" customHeight="1" x14ac:dyDescent="0.25">
      <c r="A280" s="425"/>
      <c r="B280" s="425"/>
      <c r="C280" s="423" t="s">
        <v>1348</v>
      </c>
      <c r="D280" s="424" t="s">
        <v>1349</v>
      </c>
      <c r="E280" s="426" t="s">
        <v>1350</v>
      </c>
      <c r="F280" s="427">
        <v>3336.53</v>
      </c>
    </row>
    <row r="281" spans="1:6" ht="12.75" customHeight="1" x14ac:dyDescent="0.25">
      <c r="A281" s="425"/>
      <c r="B281" s="425"/>
      <c r="C281" s="423" t="s">
        <v>1351</v>
      </c>
      <c r="D281" s="424" t="s">
        <v>1352</v>
      </c>
      <c r="E281" s="426" t="s">
        <v>1353</v>
      </c>
      <c r="F281" s="427">
        <v>3840.15</v>
      </c>
    </row>
    <row r="282" spans="1:6" ht="12.75" customHeight="1" x14ac:dyDescent="0.25">
      <c r="A282" s="425"/>
      <c r="B282" s="425"/>
      <c r="C282" s="423" t="s">
        <v>1354</v>
      </c>
      <c r="D282" s="424" t="s">
        <v>1355</v>
      </c>
      <c r="E282" s="426" t="s">
        <v>1356</v>
      </c>
      <c r="F282" s="427">
        <v>4595.59</v>
      </c>
    </row>
    <row r="283" spans="1:6" ht="12.75" customHeight="1" x14ac:dyDescent="0.25">
      <c r="A283" s="425"/>
      <c r="B283" s="425"/>
      <c r="C283" s="423" t="s">
        <v>1357</v>
      </c>
      <c r="D283" s="424" t="s">
        <v>1358</v>
      </c>
      <c r="E283" s="426" t="s">
        <v>1359</v>
      </c>
      <c r="F283" s="427">
        <v>5351.03</v>
      </c>
    </row>
    <row r="284" spans="1:6" ht="12.75" customHeight="1" x14ac:dyDescent="0.25">
      <c r="A284" s="425"/>
      <c r="B284" s="425"/>
      <c r="C284" s="423" t="s">
        <v>1360</v>
      </c>
      <c r="D284" s="424" t="s">
        <v>1361</v>
      </c>
      <c r="E284" s="426" t="s">
        <v>1362</v>
      </c>
      <c r="F284" s="427">
        <v>6106.47</v>
      </c>
    </row>
    <row r="285" spans="1:6" ht="12.75" customHeight="1" x14ac:dyDescent="0.25">
      <c r="A285" s="425"/>
      <c r="B285" s="425"/>
      <c r="C285" s="423" t="s">
        <v>1363</v>
      </c>
      <c r="D285" s="424" t="s">
        <v>1364</v>
      </c>
      <c r="E285" s="426" t="s">
        <v>1365</v>
      </c>
      <c r="F285" s="427">
        <v>6861.91</v>
      </c>
    </row>
    <row r="286" spans="1:6" ht="12.75" customHeight="1" x14ac:dyDescent="0.25">
      <c r="A286" s="425"/>
      <c r="B286" s="425"/>
      <c r="C286" s="423" t="s">
        <v>1366</v>
      </c>
      <c r="D286" s="424" t="s">
        <v>1367</v>
      </c>
      <c r="E286" s="426" t="s">
        <v>1368</v>
      </c>
      <c r="F286" s="427">
        <v>7869.17</v>
      </c>
    </row>
    <row r="287" spans="1:6" ht="12.75" customHeight="1" x14ac:dyDescent="0.25">
      <c r="A287" s="425"/>
      <c r="B287" s="425"/>
      <c r="C287" s="423" t="s">
        <v>1369</v>
      </c>
      <c r="D287" s="424" t="s">
        <v>1370</v>
      </c>
      <c r="E287" s="426" t="s">
        <v>1371</v>
      </c>
      <c r="F287" s="427">
        <v>9380.0499999999993</v>
      </c>
    </row>
    <row r="288" spans="1:6" ht="12.75" customHeight="1" x14ac:dyDescent="0.25">
      <c r="A288" s="425"/>
      <c r="B288" s="425"/>
      <c r="C288" s="423" t="s">
        <v>1372</v>
      </c>
      <c r="D288" s="424"/>
      <c r="E288" s="426" t="s">
        <v>3405</v>
      </c>
      <c r="F288" s="427"/>
    </row>
    <row r="289" spans="1:6" ht="12.75" customHeight="1" x14ac:dyDescent="0.25">
      <c r="A289" s="425"/>
      <c r="B289" s="425"/>
      <c r="C289" s="423" t="s">
        <v>1373</v>
      </c>
      <c r="D289" s="424" t="s">
        <v>1374</v>
      </c>
      <c r="E289" s="426" t="s">
        <v>1375</v>
      </c>
      <c r="F289" s="427">
        <v>11142.74</v>
      </c>
    </row>
    <row r="290" spans="1:6" ht="12.75" customHeight="1" x14ac:dyDescent="0.25">
      <c r="A290" s="425"/>
      <c r="B290" s="425"/>
      <c r="C290" s="423" t="s">
        <v>1376</v>
      </c>
      <c r="D290" s="424" t="s">
        <v>1377</v>
      </c>
      <c r="E290" s="426" t="s">
        <v>884</v>
      </c>
      <c r="F290" s="427">
        <v>13409.06</v>
      </c>
    </row>
    <row r="291" spans="1:6" ht="12.75" customHeight="1" x14ac:dyDescent="0.25">
      <c r="A291" s="425"/>
      <c r="B291" s="425"/>
      <c r="C291" s="423" t="s">
        <v>1378</v>
      </c>
      <c r="D291" s="424" t="s">
        <v>1379</v>
      </c>
      <c r="E291" s="426" t="s">
        <v>887</v>
      </c>
      <c r="F291" s="427">
        <v>15675.38</v>
      </c>
    </row>
    <row r="292" spans="1:6" ht="12.75" customHeight="1" x14ac:dyDescent="0.25">
      <c r="A292" s="428"/>
      <c r="B292" s="428"/>
      <c r="C292" s="423" t="s">
        <v>1380</v>
      </c>
      <c r="D292" s="424" t="s">
        <v>1381</v>
      </c>
      <c r="E292" s="426" t="s">
        <v>3374</v>
      </c>
      <c r="F292" s="427">
        <v>17941.7</v>
      </c>
    </row>
    <row r="293" spans="1:6" ht="25.5" customHeight="1" x14ac:dyDescent="0.25">
      <c r="A293" s="422" t="s">
        <v>1382</v>
      </c>
      <c r="B293" s="422" t="s">
        <v>1383</v>
      </c>
      <c r="C293" s="423"/>
      <c r="D293" s="424"/>
      <c r="E293" s="692" t="s">
        <v>1384</v>
      </c>
      <c r="F293" s="693"/>
    </row>
    <row r="294" spans="1:6" ht="14.25" customHeight="1" x14ac:dyDescent="0.25">
      <c r="A294" s="425"/>
      <c r="B294" s="425"/>
      <c r="C294" s="423" t="s">
        <v>1385</v>
      </c>
      <c r="D294" s="424" t="s">
        <v>1386</v>
      </c>
      <c r="E294" s="426" t="s">
        <v>1387</v>
      </c>
      <c r="F294" s="427">
        <v>1333.28</v>
      </c>
    </row>
    <row r="295" spans="1:6" ht="12.75" customHeight="1" x14ac:dyDescent="0.25">
      <c r="A295" s="425"/>
      <c r="B295" s="425"/>
      <c r="C295" s="423" t="s">
        <v>1388</v>
      </c>
      <c r="D295" s="424" t="s">
        <v>1389</v>
      </c>
      <c r="E295" s="426" t="s">
        <v>1390</v>
      </c>
      <c r="F295" s="427">
        <v>1999.92</v>
      </c>
    </row>
    <row r="296" spans="1:6" ht="12.75" customHeight="1" x14ac:dyDescent="0.25">
      <c r="A296" s="425"/>
      <c r="B296" s="425"/>
      <c r="C296" s="423" t="s">
        <v>1391</v>
      </c>
      <c r="D296" s="424" t="s">
        <v>1392</v>
      </c>
      <c r="E296" s="426" t="s">
        <v>1393</v>
      </c>
      <c r="F296" s="427">
        <v>3999.83</v>
      </c>
    </row>
    <row r="297" spans="1:6" ht="12.75" customHeight="1" x14ac:dyDescent="0.25">
      <c r="A297" s="425"/>
      <c r="B297" s="425"/>
      <c r="C297" s="423" t="s">
        <v>1394</v>
      </c>
      <c r="D297" s="424" t="s">
        <v>1395</v>
      </c>
      <c r="E297" s="426" t="s">
        <v>1196</v>
      </c>
      <c r="F297" s="427">
        <v>5999.75</v>
      </c>
    </row>
    <row r="298" spans="1:6" ht="12.75" customHeight="1" x14ac:dyDescent="0.25">
      <c r="A298" s="428"/>
      <c r="B298" s="428"/>
      <c r="C298" s="423" t="s">
        <v>1396</v>
      </c>
      <c r="D298" s="424" t="s">
        <v>1397</v>
      </c>
      <c r="E298" s="426" t="s">
        <v>3408</v>
      </c>
      <c r="F298" s="427">
        <v>7999.66</v>
      </c>
    </row>
    <row r="299" spans="1:6" ht="25.5" customHeight="1" x14ac:dyDescent="0.25">
      <c r="A299" s="422" t="s">
        <v>1401</v>
      </c>
      <c r="B299" s="422" t="s">
        <v>1402</v>
      </c>
      <c r="C299" s="423"/>
      <c r="D299" s="424"/>
      <c r="E299" s="692" t="s">
        <v>1403</v>
      </c>
      <c r="F299" s="693"/>
    </row>
    <row r="300" spans="1:6" ht="14.25" customHeight="1" x14ac:dyDescent="0.25">
      <c r="A300" s="425"/>
      <c r="B300" s="425"/>
      <c r="C300" s="423" t="s">
        <v>1404</v>
      </c>
      <c r="D300" s="424" t="s">
        <v>1405</v>
      </c>
      <c r="E300" s="426" t="s">
        <v>1406</v>
      </c>
      <c r="F300" s="427">
        <v>32</v>
      </c>
    </row>
    <row r="301" spans="1:6" ht="14.25" customHeight="1" x14ac:dyDescent="0.25">
      <c r="A301" s="425"/>
      <c r="B301" s="425"/>
      <c r="C301" s="423" t="s">
        <v>1407</v>
      </c>
      <c r="D301" s="424" t="s">
        <v>1408</v>
      </c>
      <c r="E301" s="426" t="s">
        <v>1409</v>
      </c>
      <c r="F301" s="427">
        <v>51.2</v>
      </c>
    </row>
    <row r="302" spans="1:6" ht="14.25" customHeight="1" x14ac:dyDescent="0.25">
      <c r="A302" s="425"/>
      <c r="B302" s="425"/>
      <c r="C302" s="423" t="s">
        <v>1410</v>
      </c>
      <c r="D302" s="424" t="s">
        <v>1411</v>
      </c>
      <c r="E302" s="426" t="s">
        <v>1412</v>
      </c>
      <c r="F302" s="427">
        <v>74.67</v>
      </c>
    </row>
    <row r="303" spans="1:6" ht="14.25" customHeight="1" x14ac:dyDescent="0.25">
      <c r="A303" s="425"/>
      <c r="B303" s="425"/>
      <c r="C303" s="423" t="s">
        <v>1413</v>
      </c>
      <c r="D303" s="424" t="s">
        <v>1414</v>
      </c>
      <c r="E303" s="426" t="s">
        <v>1415</v>
      </c>
      <c r="F303" s="427">
        <v>106.67</v>
      </c>
    </row>
    <row r="304" spans="1:6" ht="12.75" customHeight="1" x14ac:dyDescent="0.25">
      <c r="A304" s="425"/>
      <c r="B304" s="425"/>
      <c r="C304" s="423" t="s">
        <v>1416</v>
      </c>
      <c r="D304" s="424" t="s">
        <v>1417</v>
      </c>
      <c r="E304" s="426" t="s">
        <v>1418</v>
      </c>
      <c r="F304" s="427">
        <v>138.66999999999999</v>
      </c>
    </row>
    <row r="305" spans="1:6" ht="12.75" customHeight="1" x14ac:dyDescent="0.25">
      <c r="A305" s="425"/>
      <c r="B305" s="425"/>
      <c r="C305" s="423" t="s">
        <v>1419</v>
      </c>
      <c r="D305" s="424" t="s">
        <v>1420</v>
      </c>
      <c r="E305" s="426" t="s">
        <v>1421</v>
      </c>
      <c r="F305" s="427">
        <v>170.67</v>
      </c>
    </row>
    <row r="306" spans="1:6" ht="12.75" customHeight="1" x14ac:dyDescent="0.25">
      <c r="A306" s="425"/>
      <c r="B306" s="425"/>
      <c r="C306" s="423" t="s">
        <v>1422</v>
      </c>
      <c r="D306" s="424" t="s">
        <v>1423</v>
      </c>
      <c r="E306" s="426" t="s">
        <v>1424</v>
      </c>
      <c r="F306" s="427">
        <v>202.16</v>
      </c>
    </row>
    <row r="307" spans="1:6" ht="12.75" customHeight="1" x14ac:dyDescent="0.25">
      <c r="A307" s="425"/>
      <c r="B307" s="425"/>
      <c r="C307" s="423" t="s">
        <v>1425</v>
      </c>
      <c r="D307" s="424" t="s">
        <v>1426</v>
      </c>
      <c r="E307" s="426" t="s">
        <v>1427</v>
      </c>
      <c r="F307" s="427">
        <v>234.67</v>
      </c>
    </row>
    <row r="308" spans="1:6" ht="12.75" customHeight="1" x14ac:dyDescent="0.25">
      <c r="A308" s="425"/>
      <c r="B308" s="425"/>
      <c r="C308" s="423" t="s">
        <v>1428</v>
      </c>
      <c r="D308" s="424" t="s">
        <v>1429</v>
      </c>
      <c r="E308" s="426" t="s">
        <v>1430</v>
      </c>
      <c r="F308" s="427">
        <v>266.67</v>
      </c>
    </row>
    <row r="309" spans="1:6" ht="12.75" customHeight="1" x14ac:dyDescent="0.25">
      <c r="A309" s="425"/>
      <c r="B309" s="425"/>
      <c r="C309" s="423" t="s">
        <v>1431</v>
      </c>
      <c r="D309" s="424" t="s">
        <v>1432</v>
      </c>
      <c r="E309" s="426" t="s">
        <v>1433</v>
      </c>
      <c r="F309" s="427">
        <v>298.67</v>
      </c>
    </row>
    <row r="310" spans="1:6" ht="12.75" customHeight="1" x14ac:dyDescent="0.25">
      <c r="A310" s="425"/>
      <c r="B310" s="425"/>
      <c r="C310" s="423" t="s">
        <v>1434</v>
      </c>
      <c r="D310" s="424" t="s">
        <v>1435</v>
      </c>
      <c r="E310" s="426" t="s">
        <v>1436</v>
      </c>
      <c r="F310" s="427">
        <v>330.67</v>
      </c>
    </row>
    <row r="311" spans="1:6" ht="12.75" customHeight="1" x14ac:dyDescent="0.25">
      <c r="A311" s="425"/>
      <c r="B311" s="425"/>
      <c r="C311" s="423" t="s">
        <v>1437</v>
      </c>
      <c r="D311" s="424" t="s">
        <v>1438</v>
      </c>
      <c r="E311" s="426" t="s">
        <v>1439</v>
      </c>
      <c r="F311" s="427">
        <v>362.67</v>
      </c>
    </row>
    <row r="312" spans="1:6" ht="12.75" customHeight="1" x14ac:dyDescent="0.25">
      <c r="A312" s="425"/>
      <c r="B312" s="425"/>
      <c r="C312" s="423" t="s">
        <v>1440</v>
      </c>
      <c r="D312" s="424" t="s">
        <v>1441</v>
      </c>
      <c r="E312" s="426" t="s">
        <v>1442</v>
      </c>
      <c r="F312" s="427">
        <v>405.33</v>
      </c>
    </row>
    <row r="313" spans="1:6" ht="12.75" customHeight="1" x14ac:dyDescent="0.25">
      <c r="A313" s="425"/>
      <c r="B313" s="425"/>
      <c r="C313" s="423" t="s">
        <v>1443</v>
      </c>
      <c r="D313" s="424" t="s">
        <v>1444</v>
      </c>
      <c r="E313" s="426" t="s">
        <v>1445</v>
      </c>
      <c r="F313" s="427">
        <v>469.33</v>
      </c>
    </row>
    <row r="314" spans="1:6" ht="12.75" customHeight="1" x14ac:dyDescent="0.25">
      <c r="A314" s="425"/>
      <c r="B314" s="425"/>
      <c r="C314" s="423" t="s">
        <v>1446</v>
      </c>
      <c r="D314" s="424" t="s">
        <v>1447</v>
      </c>
      <c r="E314" s="426" t="s">
        <v>1448</v>
      </c>
      <c r="F314" s="427">
        <v>533.33000000000004</v>
      </c>
    </row>
    <row r="315" spans="1:6" ht="12.75" customHeight="1" x14ac:dyDescent="0.25">
      <c r="A315" s="425"/>
      <c r="B315" s="425"/>
      <c r="C315" s="423" t="s">
        <v>1449</v>
      </c>
      <c r="D315" s="424" t="s">
        <v>1450</v>
      </c>
      <c r="E315" s="426" t="s">
        <v>1451</v>
      </c>
      <c r="F315" s="427">
        <v>597.33000000000004</v>
      </c>
    </row>
    <row r="316" spans="1:6" ht="12.75" customHeight="1" x14ac:dyDescent="0.25">
      <c r="A316" s="425"/>
      <c r="B316" s="425"/>
      <c r="C316" s="423" t="s">
        <v>1452</v>
      </c>
      <c r="D316" s="424" t="s">
        <v>1453</v>
      </c>
      <c r="E316" s="426" t="s">
        <v>1454</v>
      </c>
      <c r="F316" s="427">
        <v>661.33</v>
      </c>
    </row>
    <row r="317" spans="1:6" ht="12.75" customHeight="1" x14ac:dyDescent="0.25">
      <c r="A317" s="425"/>
      <c r="B317" s="425"/>
      <c r="C317" s="423" t="s">
        <v>1455</v>
      </c>
      <c r="D317" s="424" t="s">
        <v>1456</v>
      </c>
      <c r="E317" s="426" t="s">
        <v>1457</v>
      </c>
      <c r="F317" s="427">
        <v>725.33</v>
      </c>
    </row>
    <row r="318" spans="1:6" ht="12.75" customHeight="1" x14ac:dyDescent="0.25">
      <c r="A318" s="425"/>
      <c r="B318" s="425"/>
      <c r="C318" s="423" t="s">
        <v>1458</v>
      </c>
      <c r="D318" s="424" t="s">
        <v>1459</v>
      </c>
      <c r="E318" s="426" t="s">
        <v>1460</v>
      </c>
      <c r="F318" s="427">
        <v>810.67</v>
      </c>
    </row>
    <row r="319" spans="1:6" ht="12.75" customHeight="1" x14ac:dyDescent="0.25">
      <c r="A319" s="428"/>
      <c r="B319" s="428"/>
      <c r="C319" s="423" t="s">
        <v>1461</v>
      </c>
      <c r="D319" s="424" t="s">
        <v>1462</v>
      </c>
      <c r="E319" s="426" t="s">
        <v>3415</v>
      </c>
      <c r="F319" s="427">
        <v>938.67</v>
      </c>
    </row>
    <row r="320" spans="1:6" ht="25.5" customHeight="1" x14ac:dyDescent="0.25">
      <c r="A320" s="422" t="s">
        <v>1513</v>
      </c>
      <c r="B320" s="422" t="s">
        <v>1514</v>
      </c>
      <c r="C320" s="423"/>
      <c r="D320" s="424"/>
      <c r="E320" s="692" t="s">
        <v>1515</v>
      </c>
      <c r="F320" s="693"/>
    </row>
    <row r="321" spans="1:6" ht="12.75" customHeight="1" x14ac:dyDescent="0.25">
      <c r="A321" s="425"/>
      <c r="B321" s="425"/>
      <c r="C321" s="423" t="s">
        <v>1516</v>
      </c>
      <c r="D321" s="424" t="s">
        <v>1517</v>
      </c>
      <c r="E321" s="426" t="s">
        <v>1518</v>
      </c>
      <c r="F321" s="427">
        <v>123.2</v>
      </c>
    </row>
    <row r="322" spans="1:6" ht="12.75" customHeight="1" x14ac:dyDescent="0.25">
      <c r="A322" s="425"/>
      <c r="B322" s="425"/>
      <c r="C322" s="423" t="s">
        <v>1519</v>
      </c>
      <c r="D322" s="424" t="s">
        <v>1520</v>
      </c>
      <c r="E322" s="426" t="s">
        <v>1521</v>
      </c>
      <c r="F322" s="427">
        <v>142.65</v>
      </c>
    </row>
    <row r="323" spans="1:6" ht="12.75" customHeight="1" x14ac:dyDescent="0.25">
      <c r="A323" s="425"/>
      <c r="B323" s="425"/>
      <c r="C323" s="423" t="s">
        <v>1522</v>
      </c>
      <c r="D323" s="424" t="s">
        <v>1523</v>
      </c>
      <c r="E323" s="426" t="s">
        <v>1524</v>
      </c>
      <c r="F323" s="427">
        <v>162.1</v>
      </c>
    </row>
    <row r="324" spans="1:6" ht="12.75" customHeight="1" x14ac:dyDescent="0.25">
      <c r="A324" s="428"/>
      <c r="B324" s="428"/>
      <c r="C324" s="423" t="s">
        <v>1525</v>
      </c>
      <c r="D324" s="424" t="s">
        <v>1526</v>
      </c>
      <c r="E324" s="426" t="s">
        <v>3416</v>
      </c>
      <c r="F324" s="427">
        <v>181.55</v>
      </c>
    </row>
    <row r="325" spans="1:6" ht="38.25" customHeight="1" x14ac:dyDescent="0.25">
      <c r="A325" s="422" t="s">
        <v>1527</v>
      </c>
      <c r="B325" s="422" t="s">
        <v>3417</v>
      </c>
      <c r="C325" s="423"/>
      <c r="D325" s="424"/>
      <c r="E325" s="692" t="s">
        <v>1529</v>
      </c>
      <c r="F325" s="693"/>
    </row>
    <row r="326" spans="1:6" ht="14.25" customHeight="1" x14ac:dyDescent="0.25">
      <c r="A326" s="425"/>
      <c r="B326" s="425"/>
      <c r="C326" s="423" t="s">
        <v>1530</v>
      </c>
      <c r="D326" s="424" t="s">
        <v>1531</v>
      </c>
      <c r="E326" s="426" t="s">
        <v>1532</v>
      </c>
      <c r="F326" s="427">
        <v>119.46</v>
      </c>
    </row>
    <row r="327" spans="1:6" ht="14.25" customHeight="1" x14ac:dyDescent="0.25">
      <c r="A327" s="425"/>
      <c r="B327" s="425"/>
      <c r="C327" s="423" t="s">
        <v>1533</v>
      </c>
      <c r="D327" s="424" t="s">
        <v>1534</v>
      </c>
      <c r="E327" s="426" t="s">
        <v>1535</v>
      </c>
      <c r="F327" s="427">
        <v>238.93</v>
      </c>
    </row>
    <row r="328" spans="1:6" ht="12.75" customHeight="1" x14ac:dyDescent="0.25">
      <c r="A328" s="425"/>
      <c r="B328" s="425"/>
      <c r="C328" s="423" t="s">
        <v>1536</v>
      </c>
      <c r="D328" s="424" t="s">
        <v>1537</v>
      </c>
      <c r="E328" s="426" t="s">
        <v>1538</v>
      </c>
      <c r="F328" s="427">
        <v>363.77</v>
      </c>
    </row>
    <row r="329" spans="1:6" ht="12.75" customHeight="1" x14ac:dyDescent="0.25">
      <c r="A329" s="425"/>
      <c r="B329" s="425"/>
      <c r="C329" s="423" t="s">
        <v>1539</v>
      </c>
      <c r="D329" s="424" t="s">
        <v>1540</v>
      </c>
      <c r="E329" s="426" t="s">
        <v>1541</v>
      </c>
      <c r="F329" s="427">
        <v>657.05</v>
      </c>
    </row>
    <row r="330" spans="1:6" ht="12.75" customHeight="1" x14ac:dyDescent="0.25">
      <c r="A330" s="425"/>
      <c r="B330" s="425"/>
      <c r="C330" s="423" t="s">
        <v>1542</v>
      </c>
      <c r="D330" s="424" t="s">
        <v>1543</v>
      </c>
      <c r="E330" s="426" t="s">
        <v>1544</v>
      </c>
      <c r="F330" s="427">
        <v>1015.45</v>
      </c>
    </row>
    <row r="331" spans="1:6" ht="12.75" customHeight="1" x14ac:dyDescent="0.25">
      <c r="A331" s="425"/>
      <c r="B331" s="425"/>
      <c r="C331" s="423" t="s">
        <v>1545</v>
      </c>
      <c r="D331" s="424" t="s">
        <v>1546</v>
      </c>
      <c r="E331" s="426" t="s">
        <v>1547</v>
      </c>
      <c r="F331" s="427">
        <v>1373.84</v>
      </c>
    </row>
    <row r="332" spans="1:6" ht="12.75" customHeight="1" x14ac:dyDescent="0.25">
      <c r="A332" s="425"/>
      <c r="B332" s="425"/>
      <c r="C332" s="423" t="s">
        <v>1548</v>
      </c>
      <c r="D332" s="424" t="s">
        <v>1549</v>
      </c>
      <c r="E332" s="426" t="s">
        <v>1550</v>
      </c>
      <c r="F332" s="427">
        <v>1732.23</v>
      </c>
    </row>
    <row r="333" spans="1:6" ht="12.75" customHeight="1" x14ac:dyDescent="0.25">
      <c r="A333" s="425"/>
      <c r="B333" s="425"/>
      <c r="C333" s="423" t="s">
        <v>1551</v>
      </c>
      <c r="D333" s="424" t="s">
        <v>1552</v>
      </c>
      <c r="E333" s="426" t="s">
        <v>1553</v>
      </c>
      <c r="F333" s="427">
        <v>2090.63</v>
      </c>
    </row>
    <row r="334" spans="1:6" ht="12.75" customHeight="1" x14ac:dyDescent="0.25">
      <c r="A334" s="425"/>
      <c r="B334" s="425"/>
      <c r="C334" s="423" t="s">
        <v>1554</v>
      </c>
      <c r="D334" s="424" t="s">
        <v>1555</v>
      </c>
      <c r="E334" s="426" t="s">
        <v>1556</v>
      </c>
      <c r="F334" s="427">
        <v>2449.02</v>
      </c>
    </row>
    <row r="335" spans="1:6" ht="12.75" customHeight="1" x14ac:dyDescent="0.25">
      <c r="A335" s="425"/>
      <c r="B335" s="425"/>
      <c r="C335" s="423" t="s">
        <v>1557</v>
      </c>
      <c r="D335" s="424" t="s">
        <v>1558</v>
      </c>
      <c r="E335" s="426" t="s">
        <v>1559</v>
      </c>
      <c r="F335" s="427">
        <v>2807.41</v>
      </c>
    </row>
    <row r="336" spans="1:6" ht="12.75" customHeight="1" x14ac:dyDescent="0.25">
      <c r="A336" s="425"/>
      <c r="B336" s="425"/>
      <c r="C336" s="423" t="s">
        <v>1560</v>
      </c>
      <c r="D336" s="424" t="s">
        <v>1561</v>
      </c>
      <c r="E336" s="426" t="s">
        <v>1562</v>
      </c>
      <c r="F336" s="427">
        <v>3285.27</v>
      </c>
    </row>
    <row r="337" spans="1:6" ht="12.75" customHeight="1" x14ac:dyDescent="0.25">
      <c r="A337" s="425"/>
      <c r="B337" s="425"/>
      <c r="C337" s="423" t="s">
        <v>1563</v>
      </c>
      <c r="D337" s="424" t="s">
        <v>1564</v>
      </c>
      <c r="E337" s="426" t="s">
        <v>1565</v>
      </c>
      <c r="F337" s="427">
        <v>4002.06</v>
      </c>
    </row>
    <row r="338" spans="1:6" ht="12.75" customHeight="1" x14ac:dyDescent="0.25">
      <c r="A338" s="425"/>
      <c r="B338" s="425"/>
      <c r="C338" s="423" t="s">
        <v>1566</v>
      </c>
      <c r="D338" s="424" t="s">
        <v>1567</v>
      </c>
      <c r="E338" s="426" t="s">
        <v>1568</v>
      </c>
      <c r="F338" s="427">
        <v>4718.84</v>
      </c>
    </row>
    <row r="339" spans="1:6" ht="12.75" customHeight="1" x14ac:dyDescent="0.25">
      <c r="A339" s="425"/>
      <c r="B339" s="425"/>
      <c r="C339" s="423" t="s">
        <v>1569</v>
      </c>
      <c r="D339" s="424" t="s">
        <v>1570</v>
      </c>
      <c r="E339" s="426" t="s">
        <v>1571</v>
      </c>
      <c r="F339" s="427">
        <v>5435.63</v>
      </c>
    </row>
    <row r="340" spans="1:6" ht="12.75" customHeight="1" x14ac:dyDescent="0.25">
      <c r="A340" s="425"/>
      <c r="B340" s="425"/>
      <c r="C340" s="423" t="s">
        <v>1572</v>
      </c>
      <c r="D340" s="424" t="s">
        <v>1573</v>
      </c>
      <c r="E340" s="426" t="s">
        <v>1574</v>
      </c>
      <c r="F340" s="427">
        <v>6152.41</v>
      </c>
    </row>
    <row r="341" spans="1:6" ht="12.75" customHeight="1" x14ac:dyDescent="0.25">
      <c r="A341" s="425"/>
      <c r="B341" s="425"/>
      <c r="C341" s="423" t="s">
        <v>1575</v>
      </c>
      <c r="D341" s="424" t="s">
        <v>1576</v>
      </c>
      <c r="E341" s="426" t="s">
        <v>1577</v>
      </c>
      <c r="F341" s="427">
        <v>6869.2</v>
      </c>
    </row>
    <row r="342" spans="1:6" ht="12.75" customHeight="1" x14ac:dyDescent="0.25">
      <c r="A342" s="425"/>
      <c r="B342" s="425"/>
      <c r="C342" s="423" t="s">
        <v>1578</v>
      </c>
      <c r="D342" s="424" t="s">
        <v>1579</v>
      </c>
      <c r="E342" s="426" t="s">
        <v>1580</v>
      </c>
      <c r="F342" s="427">
        <v>7524.1</v>
      </c>
    </row>
    <row r="343" spans="1:6" ht="12.75" customHeight="1" x14ac:dyDescent="0.25">
      <c r="A343" s="425"/>
      <c r="B343" s="425"/>
      <c r="C343" s="423" t="s">
        <v>1581</v>
      </c>
      <c r="D343" s="424" t="s">
        <v>1582</v>
      </c>
      <c r="E343" s="426" t="s">
        <v>1583</v>
      </c>
      <c r="F343" s="427">
        <v>8302.77</v>
      </c>
    </row>
    <row r="344" spans="1:6" ht="12.75" customHeight="1" x14ac:dyDescent="0.25">
      <c r="A344" s="425"/>
      <c r="B344" s="425"/>
      <c r="C344" s="423" t="s">
        <v>1584</v>
      </c>
      <c r="D344" s="424" t="s">
        <v>1585</v>
      </c>
      <c r="E344" s="426" t="s">
        <v>1586</v>
      </c>
      <c r="F344" s="427">
        <v>9258.49</v>
      </c>
    </row>
    <row r="345" spans="1:6" ht="12.75" customHeight="1" x14ac:dyDescent="0.25">
      <c r="A345" s="425"/>
      <c r="B345" s="425"/>
      <c r="C345" s="423" t="s">
        <v>1587</v>
      </c>
      <c r="D345" s="424" t="s">
        <v>1588</v>
      </c>
      <c r="E345" s="426" t="s">
        <v>1589</v>
      </c>
      <c r="F345" s="427">
        <v>10692.06</v>
      </c>
    </row>
    <row r="346" spans="1:6" ht="12.75" customHeight="1" x14ac:dyDescent="0.25">
      <c r="A346" s="425"/>
      <c r="B346" s="425"/>
      <c r="C346" s="423" t="s">
        <v>1590</v>
      </c>
      <c r="D346" s="424" t="s">
        <v>1591</v>
      </c>
      <c r="E346" s="426" t="s">
        <v>1592</v>
      </c>
      <c r="F346" s="427">
        <v>12125.63</v>
      </c>
    </row>
    <row r="347" spans="1:6" ht="12.75" customHeight="1" x14ac:dyDescent="0.25">
      <c r="A347" s="425"/>
      <c r="B347" s="425"/>
      <c r="C347" s="423" t="s">
        <v>1593</v>
      </c>
      <c r="D347" s="424" t="s">
        <v>1594</v>
      </c>
      <c r="E347" s="426" t="s">
        <v>1595</v>
      </c>
      <c r="F347" s="427">
        <v>14037.06</v>
      </c>
    </row>
    <row r="348" spans="1:6" ht="12.75" customHeight="1" x14ac:dyDescent="0.25">
      <c r="A348" s="425"/>
      <c r="B348" s="425"/>
      <c r="C348" s="423" t="s">
        <v>1596</v>
      </c>
      <c r="D348" s="424" t="s">
        <v>1597</v>
      </c>
      <c r="E348" s="426" t="s">
        <v>1598</v>
      </c>
      <c r="F348" s="427">
        <v>17382.060000000001</v>
      </c>
    </row>
    <row r="349" spans="1:6" ht="12.75" customHeight="1" x14ac:dyDescent="0.25">
      <c r="A349" s="425"/>
      <c r="B349" s="425"/>
      <c r="C349" s="423" t="s">
        <v>1599</v>
      </c>
      <c r="D349" s="424" t="s">
        <v>1600</v>
      </c>
      <c r="E349" s="426" t="s">
        <v>1601</v>
      </c>
      <c r="F349" s="427">
        <v>20249.21</v>
      </c>
    </row>
    <row r="350" spans="1:6" ht="12.75" customHeight="1" x14ac:dyDescent="0.25">
      <c r="A350" s="425"/>
      <c r="B350" s="425"/>
      <c r="C350" s="423" t="s">
        <v>1602</v>
      </c>
      <c r="D350" s="424" t="s">
        <v>1603</v>
      </c>
      <c r="E350" s="426" t="s">
        <v>1604</v>
      </c>
      <c r="F350" s="427">
        <v>23116.35</v>
      </c>
    </row>
    <row r="351" spans="1:6" ht="12.75" customHeight="1" x14ac:dyDescent="0.25">
      <c r="A351" s="425"/>
      <c r="B351" s="425"/>
      <c r="C351" s="423" t="s">
        <v>1605</v>
      </c>
      <c r="D351" s="424" t="s">
        <v>1606</v>
      </c>
      <c r="E351" s="426" t="s">
        <v>1607</v>
      </c>
      <c r="F351" s="427">
        <v>25983.49</v>
      </c>
    </row>
    <row r="352" spans="1:6" ht="12.75" customHeight="1" x14ac:dyDescent="0.25">
      <c r="A352" s="425"/>
      <c r="B352" s="425"/>
      <c r="C352" s="423" t="s">
        <v>1608</v>
      </c>
      <c r="D352" s="424" t="s">
        <v>1609</v>
      </c>
      <c r="E352" s="426" t="s">
        <v>1610</v>
      </c>
      <c r="F352" s="427">
        <v>28850.639999999999</v>
      </c>
    </row>
    <row r="353" spans="1:6" ht="12.75" customHeight="1" x14ac:dyDescent="0.25">
      <c r="A353" s="425"/>
      <c r="B353" s="425"/>
      <c r="C353" s="423" t="s">
        <v>1611</v>
      </c>
      <c r="D353" s="424" t="s">
        <v>1612</v>
      </c>
      <c r="E353" s="426" t="s">
        <v>3422</v>
      </c>
      <c r="F353" s="427">
        <v>31717.79</v>
      </c>
    </row>
    <row r="354" spans="1:6" ht="25.5" customHeight="1" x14ac:dyDescent="0.25">
      <c r="A354" s="422" t="s">
        <v>1613</v>
      </c>
      <c r="B354" s="430" t="s">
        <v>1614</v>
      </c>
      <c r="C354" s="431"/>
      <c r="D354" s="424"/>
      <c r="E354" s="692" t="s">
        <v>4061</v>
      </c>
      <c r="F354" s="693"/>
    </row>
    <row r="355" spans="1:6" ht="14.25" customHeight="1" x14ac:dyDescent="0.25">
      <c r="A355" s="425"/>
      <c r="B355" s="432"/>
      <c r="C355" s="431" t="s">
        <v>1615</v>
      </c>
      <c r="D355" s="424" t="s">
        <v>1616</v>
      </c>
      <c r="E355" s="426" t="s">
        <v>4062</v>
      </c>
      <c r="F355" s="427">
        <v>253.87</v>
      </c>
    </row>
    <row r="356" spans="1:6" ht="14.25" customHeight="1" x14ac:dyDescent="0.25">
      <c r="A356" s="425"/>
      <c r="B356" s="432"/>
      <c r="C356" s="431" t="s">
        <v>1617</v>
      </c>
      <c r="D356" s="424" t="s">
        <v>1618</v>
      </c>
      <c r="E356" s="426" t="s">
        <v>4063</v>
      </c>
      <c r="F356" s="427">
        <v>444.27</v>
      </c>
    </row>
    <row r="357" spans="1:6" ht="14.25" customHeight="1" x14ac:dyDescent="0.25">
      <c r="A357" s="425"/>
      <c r="B357" s="432"/>
      <c r="C357" s="431" t="s">
        <v>1619</v>
      </c>
      <c r="D357" s="424" t="s">
        <v>1620</v>
      </c>
      <c r="E357" s="426" t="s">
        <v>4064</v>
      </c>
      <c r="F357" s="427">
        <v>634.66999999999996</v>
      </c>
    </row>
    <row r="358" spans="1:6" ht="12.75" customHeight="1" x14ac:dyDescent="0.25">
      <c r="A358" s="425"/>
      <c r="B358" s="432"/>
      <c r="C358" s="433" t="s">
        <v>1621</v>
      </c>
      <c r="D358" s="434" t="s">
        <v>1622</v>
      </c>
      <c r="E358" s="435" t="s">
        <v>1623</v>
      </c>
      <c r="F358" s="436">
        <v>1015.47</v>
      </c>
    </row>
    <row r="359" spans="1:6" ht="12.75" customHeight="1" x14ac:dyDescent="0.25">
      <c r="A359" s="425"/>
      <c r="B359" s="432"/>
      <c r="C359" s="433" t="s">
        <v>1624</v>
      </c>
      <c r="D359" s="434" t="s">
        <v>1625</v>
      </c>
      <c r="E359" s="435" t="s">
        <v>1626</v>
      </c>
      <c r="F359" s="436">
        <v>1777.07</v>
      </c>
    </row>
    <row r="360" spans="1:6" ht="12.75" customHeight="1" x14ac:dyDescent="0.25">
      <c r="A360" s="425"/>
      <c r="B360" s="432"/>
      <c r="C360" s="431" t="s">
        <v>1627</v>
      </c>
      <c r="D360" s="424" t="s">
        <v>1628</v>
      </c>
      <c r="E360" s="426" t="s">
        <v>1629</v>
      </c>
      <c r="F360" s="427">
        <v>2538.67</v>
      </c>
    </row>
    <row r="361" spans="1:6" ht="12.75" customHeight="1" x14ac:dyDescent="0.25">
      <c r="A361" s="425"/>
      <c r="B361" s="432"/>
      <c r="C361" s="431" t="s">
        <v>1630</v>
      </c>
      <c r="D361" s="424" t="s">
        <v>1631</v>
      </c>
      <c r="E361" s="426" t="s">
        <v>1632</v>
      </c>
      <c r="F361" s="427">
        <v>3300.27</v>
      </c>
    </row>
    <row r="362" spans="1:6" ht="12.75" customHeight="1" x14ac:dyDescent="0.25">
      <c r="A362" s="425"/>
      <c r="B362" s="432"/>
      <c r="C362" s="431" t="s">
        <v>1633</v>
      </c>
      <c r="D362" s="424" t="s">
        <v>1634</v>
      </c>
      <c r="E362" s="426" t="s">
        <v>1635</v>
      </c>
      <c r="F362" s="427">
        <v>4061.87</v>
      </c>
    </row>
    <row r="363" spans="1:6" ht="12.75" customHeight="1" x14ac:dyDescent="0.25">
      <c r="A363" s="425"/>
      <c r="B363" s="432"/>
      <c r="C363" s="431" t="s">
        <v>1636</v>
      </c>
      <c r="D363" s="424" t="s">
        <v>1637</v>
      </c>
      <c r="E363" s="426" t="s">
        <v>1638</v>
      </c>
      <c r="F363" s="427">
        <v>4823.47</v>
      </c>
    </row>
    <row r="364" spans="1:6" ht="12.75" customHeight="1" x14ac:dyDescent="0.25">
      <c r="A364" s="425"/>
      <c r="B364" s="432"/>
      <c r="C364" s="431" t="s">
        <v>1639</v>
      </c>
      <c r="D364" s="424" t="s">
        <v>1640</v>
      </c>
      <c r="E364" s="426" t="s">
        <v>1641</v>
      </c>
      <c r="F364" s="427">
        <v>5585.07</v>
      </c>
    </row>
    <row r="365" spans="1:6" ht="12.75" customHeight="1" x14ac:dyDescent="0.25">
      <c r="A365" s="425"/>
      <c r="B365" s="432"/>
      <c r="C365" s="431" t="s">
        <v>1642</v>
      </c>
      <c r="D365" s="424" t="s">
        <v>1643</v>
      </c>
      <c r="E365" s="426" t="s">
        <v>1644</v>
      </c>
      <c r="F365" s="427">
        <v>6600.54</v>
      </c>
    </row>
    <row r="366" spans="1:6" ht="12.75" customHeight="1" x14ac:dyDescent="0.25">
      <c r="A366" s="428"/>
      <c r="B366" s="437"/>
      <c r="C366" s="431" t="s">
        <v>1645</v>
      </c>
      <c r="D366" s="424" t="s">
        <v>1646</v>
      </c>
      <c r="E366" s="426" t="s">
        <v>4065</v>
      </c>
      <c r="F366" s="427">
        <v>8123.74</v>
      </c>
    </row>
    <row r="367" spans="1:6" ht="25.5" customHeight="1" x14ac:dyDescent="0.25">
      <c r="A367" s="438" t="s">
        <v>1647</v>
      </c>
      <c r="B367" s="438" t="s">
        <v>1648</v>
      </c>
      <c r="C367" s="423"/>
      <c r="D367" s="424"/>
      <c r="E367" s="692" t="s">
        <v>1649</v>
      </c>
      <c r="F367" s="693"/>
    </row>
    <row r="368" spans="1:6" ht="12.75" customHeight="1" x14ac:dyDescent="0.25">
      <c r="A368" s="425"/>
      <c r="B368" s="425"/>
      <c r="C368" s="423" t="s">
        <v>1650</v>
      </c>
      <c r="D368" s="424" t="s">
        <v>1651</v>
      </c>
      <c r="E368" s="426" t="s">
        <v>1652</v>
      </c>
      <c r="F368" s="427">
        <v>7798.22</v>
      </c>
    </row>
    <row r="369" spans="1:6" ht="12.75" customHeight="1" x14ac:dyDescent="0.25">
      <c r="A369" s="425"/>
      <c r="B369" s="425"/>
      <c r="C369" s="423" t="s">
        <v>1653</v>
      </c>
      <c r="D369" s="424" t="s">
        <v>1654</v>
      </c>
      <c r="E369" s="426" t="s">
        <v>1655</v>
      </c>
      <c r="F369" s="427">
        <v>12477.16</v>
      </c>
    </row>
    <row r="370" spans="1:6" ht="12.75" customHeight="1" x14ac:dyDescent="0.25">
      <c r="A370" s="428"/>
      <c r="B370" s="428"/>
      <c r="C370" s="423" t="s">
        <v>1656</v>
      </c>
      <c r="D370" s="424" t="s">
        <v>1657</v>
      </c>
      <c r="E370" s="426" t="s">
        <v>3423</v>
      </c>
      <c r="F370" s="427">
        <v>17156.09</v>
      </c>
    </row>
    <row r="371" spans="1:6" ht="25.5" customHeight="1" x14ac:dyDescent="0.25">
      <c r="A371" s="422" t="s">
        <v>1658</v>
      </c>
      <c r="B371" s="422" t="s">
        <v>1659</v>
      </c>
      <c r="C371" s="423"/>
      <c r="D371" s="424"/>
      <c r="E371" s="692" t="s">
        <v>1660</v>
      </c>
      <c r="F371" s="693"/>
    </row>
    <row r="372" spans="1:6" ht="12.75" customHeight="1" x14ac:dyDescent="0.25">
      <c r="A372" s="425"/>
      <c r="B372" s="425"/>
      <c r="C372" s="423" t="s">
        <v>1661</v>
      </c>
      <c r="D372" s="424" t="s">
        <v>1662</v>
      </c>
      <c r="E372" s="426" t="s">
        <v>1663</v>
      </c>
      <c r="F372" s="427">
        <v>2032.02</v>
      </c>
    </row>
    <row r="373" spans="1:6" ht="12.75" customHeight="1" x14ac:dyDescent="0.25">
      <c r="A373" s="425"/>
      <c r="B373" s="425"/>
      <c r="C373" s="423" t="s">
        <v>1664</v>
      </c>
      <c r="D373" s="424" t="s">
        <v>1665</v>
      </c>
      <c r="E373" s="426" t="s">
        <v>1666</v>
      </c>
      <c r="F373" s="427">
        <v>4064.04</v>
      </c>
    </row>
    <row r="374" spans="1:6" ht="12.75" customHeight="1" x14ac:dyDescent="0.25">
      <c r="A374" s="428"/>
      <c r="B374" s="428"/>
      <c r="C374" s="423" t="s">
        <v>1667</v>
      </c>
      <c r="D374" s="424" t="s">
        <v>1668</v>
      </c>
      <c r="E374" s="426" t="s">
        <v>3424</v>
      </c>
      <c r="F374" s="427">
        <v>6096.06</v>
      </c>
    </row>
    <row r="375" spans="1:6" ht="25.5" customHeight="1" x14ac:dyDescent="0.25">
      <c r="A375" s="422" t="s">
        <v>1669</v>
      </c>
      <c r="B375" s="422" t="s">
        <v>1670</v>
      </c>
      <c r="C375" s="423"/>
      <c r="D375" s="424"/>
      <c r="E375" s="692" t="s">
        <v>1671</v>
      </c>
      <c r="F375" s="693"/>
    </row>
    <row r="376" spans="1:6" ht="14.25" customHeight="1" x14ac:dyDescent="0.25">
      <c r="A376" s="425"/>
      <c r="B376" s="425"/>
      <c r="C376" s="423" t="s">
        <v>1672</v>
      </c>
      <c r="D376" s="424" t="s">
        <v>1673</v>
      </c>
      <c r="E376" s="426" t="s">
        <v>1674</v>
      </c>
      <c r="F376" s="427">
        <v>238.37</v>
      </c>
    </row>
    <row r="377" spans="1:6" ht="14.25" customHeight="1" x14ac:dyDescent="0.25">
      <c r="A377" s="425"/>
      <c r="B377" s="425"/>
      <c r="C377" s="423" t="s">
        <v>1675</v>
      </c>
      <c r="D377" s="424" t="s">
        <v>1676</v>
      </c>
      <c r="E377" s="426" t="s">
        <v>1677</v>
      </c>
      <c r="F377" s="427">
        <v>417.15</v>
      </c>
    </row>
    <row r="378" spans="1:6" ht="14.25" customHeight="1" x14ac:dyDescent="0.25">
      <c r="A378" s="425"/>
      <c r="B378" s="425"/>
      <c r="C378" s="423" t="s">
        <v>1678</v>
      </c>
      <c r="D378" s="424" t="s">
        <v>1679</v>
      </c>
      <c r="E378" s="426" t="s">
        <v>1680</v>
      </c>
      <c r="F378" s="427">
        <v>595.94000000000005</v>
      </c>
    </row>
    <row r="379" spans="1:6" ht="14.25" customHeight="1" x14ac:dyDescent="0.25">
      <c r="A379" s="425"/>
      <c r="B379" s="425"/>
      <c r="C379" s="423" t="s">
        <v>1681</v>
      </c>
      <c r="D379" s="424" t="s">
        <v>1682</v>
      </c>
      <c r="E379" s="426" t="s">
        <v>1683</v>
      </c>
      <c r="F379" s="427">
        <v>774.72</v>
      </c>
    </row>
    <row r="380" spans="1:6" ht="14.25" customHeight="1" x14ac:dyDescent="0.25">
      <c r="A380" s="425"/>
      <c r="B380" s="425"/>
      <c r="C380" s="423" t="s">
        <v>1684</v>
      </c>
      <c r="D380" s="424" t="s">
        <v>1685</v>
      </c>
      <c r="E380" s="426" t="s">
        <v>1686</v>
      </c>
      <c r="F380" s="427">
        <v>953.5</v>
      </c>
    </row>
    <row r="381" spans="1:6" ht="14.25" customHeight="1" x14ac:dyDescent="0.25">
      <c r="A381" s="425"/>
      <c r="B381" s="425"/>
      <c r="C381" s="423" t="s">
        <v>1687</v>
      </c>
      <c r="D381" s="424" t="s">
        <v>1688</v>
      </c>
      <c r="E381" s="426" t="s">
        <v>1689</v>
      </c>
      <c r="F381" s="427">
        <v>1191.8699999999999</v>
      </c>
    </row>
    <row r="382" spans="1:6" ht="14.25" customHeight="1" x14ac:dyDescent="0.25">
      <c r="A382" s="425"/>
      <c r="B382" s="425"/>
      <c r="C382" s="423" t="s">
        <v>1690</v>
      </c>
      <c r="D382" s="424" t="s">
        <v>1691</v>
      </c>
      <c r="E382" s="426" t="s">
        <v>1692</v>
      </c>
      <c r="F382" s="427">
        <v>1549.43</v>
      </c>
    </row>
    <row r="383" spans="1:6" ht="14.25" customHeight="1" x14ac:dyDescent="0.25">
      <c r="A383" s="425"/>
      <c r="B383" s="425"/>
      <c r="C383" s="423" t="s">
        <v>1693</v>
      </c>
      <c r="D383" s="424" t="s">
        <v>1694</v>
      </c>
      <c r="E383" s="426" t="s">
        <v>1695</v>
      </c>
      <c r="F383" s="427">
        <v>1906.99</v>
      </c>
    </row>
    <row r="384" spans="1:6" ht="14.25" customHeight="1" x14ac:dyDescent="0.25">
      <c r="A384" s="425"/>
      <c r="B384" s="425"/>
      <c r="C384" s="423" t="s">
        <v>1696</v>
      </c>
      <c r="D384" s="424" t="s">
        <v>1697</v>
      </c>
      <c r="E384" s="426" t="s">
        <v>1698</v>
      </c>
      <c r="F384" s="427">
        <v>2383.7399999999998</v>
      </c>
    </row>
    <row r="385" spans="1:6" ht="14.25" customHeight="1" x14ac:dyDescent="0.25">
      <c r="A385" s="425"/>
      <c r="B385" s="425"/>
      <c r="C385" s="423" t="s">
        <v>1699</v>
      </c>
      <c r="D385" s="424" t="s">
        <v>1700</v>
      </c>
      <c r="E385" s="426" t="s">
        <v>1701</v>
      </c>
      <c r="F385" s="427">
        <v>3098.86</v>
      </c>
    </row>
    <row r="386" spans="1:6" ht="14.25" customHeight="1" x14ac:dyDescent="0.25">
      <c r="A386" s="428"/>
      <c r="B386" s="428"/>
      <c r="C386" s="423" t="s">
        <v>1702</v>
      </c>
      <c r="D386" s="424" t="s">
        <v>1703</v>
      </c>
      <c r="E386" s="426" t="s">
        <v>1704</v>
      </c>
      <c r="F386" s="427">
        <v>3813.98</v>
      </c>
    </row>
    <row r="387" spans="1:6" ht="14.25" customHeight="1" x14ac:dyDescent="0.25">
      <c r="A387" s="425"/>
      <c r="B387" s="425"/>
      <c r="C387" s="439" t="s">
        <v>1705</v>
      </c>
      <c r="D387" s="434" t="s">
        <v>1706</v>
      </c>
      <c r="E387" s="435" t="s">
        <v>1707</v>
      </c>
      <c r="F387" s="436">
        <v>4529.1099999999997</v>
      </c>
    </row>
    <row r="388" spans="1:6" ht="14.25" customHeight="1" x14ac:dyDescent="0.25">
      <c r="A388" s="425"/>
      <c r="B388" s="425"/>
      <c r="C388" s="423" t="s">
        <v>1708</v>
      </c>
      <c r="D388" s="424" t="s">
        <v>1709</v>
      </c>
      <c r="E388" s="426" t="s">
        <v>1710</v>
      </c>
      <c r="F388" s="427">
        <v>5244.23</v>
      </c>
    </row>
    <row r="389" spans="1:6" ht="14.25" customHeight="1" x14ac:dyDescent="0.25">
      <c r="A389" s="425"/>
      <c r="B389" s="425"/>
      <c r="C389" s="423" t="s">
        <v>1711</v>
      </c>
      <c r="D389" s="424" t="s">
        <v>1712</v>
      </c>
      <c r="E389" s="426" t="s">
        <v>1713</v>
      </c>
      <c r="F389" s="427">
        <v>5959.35</v>
      </c>
    </row>
    <row r="390" spans="1:6" ht="14.25" customHeight="1" x14ac:dyDescent="0.25">
      <c r="A390" s="425"/>
      <c r="B390" s="425"/>
      <c r="C390" s="423" t="s">
        <v>1714</v>
      </c>
      <c r="D390" s="424" t="s">
        <v>1715</v>
      </c>
      <c r="E390" s="426" t="s">
        <v>1716</v>
      </c>
      <c r="F390" s="427">
        <v>6674.47</v>
      </c>
    </row>
    <row r="391" spans="1:6" ht="14.25" customHeight="1" x14ac:dyDescent="0.25">
      <c r="A391" s="428"/>
      <c r="B391" s="428"/>
      <c r="C391" s="423" t="s">
        <v>1717</v>
      </c>
      <c r="D391" s="424" t="s">
        <v>1718</v>
      </c>
      <c r="E391" s="426" t="s">
        <v>4066</v>
      </c>
      <c r="F391" s="427">
        <v>7389.59</v>
      </c>
    </row>
    <row r="392" spans="1:6" ht="25.5" customHeight="1" x14ac:dyDescent="0.25">
      <c r="A392" s="422" t="s">
        <v>1719</v>
      </c>
      <c r="B392" s="422" t="s">
        <v>3454</v>
      </c>
      <c r="C392" s="423"/>
      <c r="D392" s="424"/>
      <c r="E392" s="692" t="s">
        <v>3455</v>
      </c>
      <c r="F392" s="693"/>
    </row>
    <row r="393" spans="1:6" ht="14.25" customHeight="1" x14ac:dyDescent="0.25">
      <c r="A393" s="425"/>
      <c r="B393" s="425"/>
      <c r="C393" s="423" t="s">
        <v>1722</v>
      </c>
      <c r="D393" s="424" t="s">
        <v>1723</v>
      </c>
      <c r="E393" s="426" t="s">
        <v>1724</v>
      </c>
      <c r="F393" s="427">
        <v>633.09</v>
      </c>
    </row>
    <row r="394" spans="1:6" ht="14.25" customHeight="1" x14ac:dyDescent="0.25">
      <c r="A394" s="425"/>
      <c r="B394" s="425"/>
      <c r="C394" s="423" t="s">
        <v>1725</v>
      </c>
      <c r="D394" s="424" t="s">
        <v>1726</v>
      </c>
      <c r="E394" s="426" t="s">
        <v>1727</v>
      </c>
      <c r="F394" s="427">
        <v>1045.98</v>
      </c>
    </row>
    <row r="395" spans="1:6" ht="12.75" customHeight="1" x14ac:dyDescent="0.25">
      <c r="A395" s="425"/>
      <c r="B395" s="425"/>
      <c r="C395" s="423" t="s">
        <v>1728</v>
      </c>
      <c r="D395" s="424" t="s">
        <v>1729</v>
      </c>
      <c r="E395" s="426" t="s">
        <v>1730</v>
      </c>
      <c r="F395" s="427">
        <v>1541.45</v>
      </c>
    </row>
    <row r="396" spans="1:6" ht="12.75" customHeight="1" x14ac:dyDescent="0.25">
      <c r="A396" s="425"/>
      <c r="B396" s="425"/>
      <c r="C396" s="423" t="s">
        <v>1731</v>
      </c>
      <c r="D396" s="424" t="s">
        <v>1732</v>
      </c>
      <c r="E396" s="426" t="s">
        <v>1733</v>
      </c>
      <c r="F396" s="427">
        <v>2202.0700000000002</v>
      </c>
    </row>
    <row r="397" spans="1:6" ht="12.75" customHeight="1" x14ac:dyDescent="0.25">
      <c r="A397" s="425"/>
      <c r="B397" s="425"/>
      <c r="C397" s="423" t="s">
        <v>1734</v>
      </c>
      <c r="D397" s="424" t="s">
        <v>1735</v>
      </c>
      <c r="E397" s="426" t="s">
        <v>1736</v>
      </c>
      <c r="F397" s="427">
        <v>2862.69</v>
      </c>
    </row>
    <row r="398" spans="1:6" ht="12.75" customHeight="1" x14ac:dyDescent="0.25">
      <c r="A398" s="425"/>
      <c r="B398" s="425"/>
      <c r="C398" s="423" t="s">
        <v>1737</v>
      </c>
      <c r="D398" s="424" t="s">
        <v>1738</v>
      </c>
      <c r="E398" s="426" t="s">
        <v>1739</v>
      </c>
      <c r="F398" s="427">
        <v>3523.31</v>
      </c>
    </row>
    <row r="399" spans="1:6" ht="12.75" customHeight="1" x14ac:dyDescent="0.25">
      <c r="A399" s="425"/>
      <c r="B399" s="425"/>
      <c r="C399" s="423" t="s">
        <v>1740</v>
      </c>
      <c r="D399" s="424" t="s">
        <v>1741</v>
      </c>
      <c r="E399" s="426" t="s">
        <v>1742</v>
      </c>
      <c r="F399" s="427">
        <v>4183.93</v>
      </c>
    </row>
    <row r="400" spans="1:6" ht="12.75" customHeight="1" x14ac:dyDescent="0.25">
      <c r="A400" s="425"/>
      <c r="B400" s="425"/>
      <c r="C400" s="423" t="s">
        <v>1743</v>
      </c>
      <c r="D400" s="424" t="s">
        <v>1744</v>
      </c>
      <c r="E400" s="426" t="s">
        <v>1745</v>
      </c>
      <c r="F400" s="427">
        <v>4844.55</v>
      </c>
    </row>
    <row r="401" spans="1:6" ht="12.75" customHeight="1" x14ac:dyDescent="0.25">
      <c r="A401" s="425"/>
      <c r="B401" s="425"/>
      <c r="C401" s="423" t="s">
        <v>1746</v>
      </c>
      <c r="D401" s="424" t="s">
        <v>1747</v>
      </c>
      <c r="E401" s="426" t="s">
        <v>1748</v>
      </c>
      <c r="F401" s="427">
        <v>5505.17</v>
      </c>
    </row>
    <row r="402" spans="1:6" ht="12.75" customHeight="1" x14ac:dyDescent="0.25">
      <c r="A402" s="425"/>
      <c r="B402" s="425"/>
      <c r="C402" s="423" t="s">
        <v>1749</v>
      </c>
      <c r="D402" s="424" t="s">
        <v>1750</v>
      </c>
      <c r="E402" s="426" t="s">
        <v>1751</v>
      </c>
      <c r="F402" s="427">
        <v>6165.79</v>
      </c>
    </row>
    <row r="403" spans="1:6" ht="12.75" customHeight="1" x14ac:dyDescent="0.25">
      <c r="A403" s="425"/>
      <c r="B403" s="425"/>
      <c r="C403" s="423" t="s">
        <v>1752</v>
      </c>
      <c r="D403" s="424" t="s">
        <v>1753</v>
      </c>
      <c r="E403" s="426" t="s">
        <v>1754</v>
      </c>
      <c r="F403" s="427">
        <v>6804.39</v>
      </c>
    </row>
    <row r="404" spans="1:6" ht="12.75" customHeight="1" x14ac:dyDescent="0.25">
      <c r="A404" s="425"/>
      <c r="B404" s="425"/>
      <c r="C404" s="423" t="s">
        <v>1755</v>
      </c>
      <c r="D404" s="424" t="s">
        <v>1756</v>
      </c>
      <c r="E404" s="426" t="s">
        <v>1757</v>
      </c>
      <c r="F404" s="427">
        <v>7707.24</v>
      </c>
    </row>
    <row r="405" spans="1:6" ht="12.75" customHeight="1" x14ac:dyDescent="0.25">
      <c r="A405" s="425"/>
      <c r="B405" s="425"/>
      <c r="C405" s="423" t="s">
        <v>1758</v>
      </c>
      <c r="D405" s="424" t="s">
        <v>1759</v>
      </c>
      <c r="E405" s="426" t="s">
        <v>1760</v>
      </c>
      <c r="F405" s="427">
        <v>9028.48</v>
      </c>
    </row>
    <row r="406" spans="1:6" ht="12.75" customHeight="1" x14ac:dyDescent="0.25">
      <c r="A406" s="425"/>
      <c r="B406" s="425"/>
      <c r="C406" s="423" t="s">
        <v>1761</v>
      </c>
      <c r="D406" s="424" t="s">
        <v>1762</v>
      </c>
      <c r="E406" s="426" t="s">
        <v>1763</v>
      </c>
      <c r="F406" s="427">
        <v>10349.73</v>
      </c>
    </row>
    <row r="407" spans="1:6" ht="12.75" customHeight="1" x14ac:dyDescent="0.25">
      <c r="A407" s="425"/>
      <c r="B407" s="425"/>
      <c r="C407" s="423" t="s">
        <v>1764</v>
      </c>
      <c r="D407" s="424" t="s">
        <v>1765</v>
      </c>
      <c r="E407" s="426" t="s">
        <v>1766</v>
      </c>
      <c r="F407" s="427">
        <v>11670.97</v>
      </c>
    </row>
    <row r="408" spans="1:6" ht="12.75" customHeight="1" x14ac:dyDescent="0.25">
      <c r="A408" s="425"/>
      <c r="B408" s="425"/>
      <c r="C408" s="423" t="s">
        <v>1767</v>
      </c>
      <c r="D408" s="424" t="s">
        <v>1768</v>
      </c>
      <c r="E408" s="426" t="s">
        <v>1769</v>
      </c>
      <c r="F408" s="427">
        <v>12992.21</v>
      </c>
    </row>
    <row r="409" spans="1:6" ht="12.75" customHeight="1" x14ac:dyDescent="0.25">
      <c r="A409" s="425"/>
      <c r="B409" s="425"/>
      <c r="C409" s="423" t="s">
        <v>1770</v>
      </c>
      <c r="D409" s="424" t="s">
        <v>1771</v>
      </c>
      <c r="E409" s="426" t="s">
        <v>1772</v>
      </c>
      <c r="F409" s="427">
        <v>14313.45</v>
      </c>
    </row>
    <row r="410" spans="1:6" ht="12.75" customHeight="1" x14ac:dyDescent="0.25">
      <c r="A410" s="425"/>
      <c r="B410" s="425"/>
      <c r="C410" s="423" t="s">
        <v>1773</v>
      </c>
      <c r="D410" s="424" t="s">
        <v>1774</v>
      </c>
      <c r="E410" s="426" t="s">
        <v>1775</v>
      </c>
      <c r="F410" s="427">
        <v>15634.69</v>
      </c>
    </row>
    <row r="411" spans="1:6" ht="12.75" customHeight="1" x14ac:dyDescent="0.25">
      <c r="A411" s="425"/>
      <c r="B411" s="425"/>
      <c r="C411" s="423" t="s">
        <v>1776</v>
      </c>
      <c r="D411" s="424" t="s">
        <v>1777</v>
      </c>
      <c r="E411" s="426" t="s">
        <v>1778</v>
      </c>
      <c r="F411" s="427">
        <v>16955.93</v>
      </c>
    </row>
    <row r="412" spans="1:6" ht="12.75" customHeight="1" x14ac:dyDescent="0.25">
      <c r="A412" s="425"/>
      <c r="B412" s="425"/>
      <c r="C412" s="423" t="s">
        <v>1779</v>
      </c>
      <c r="D412" s="424" t="s">
        <v>1780</v>
      </c>
      <c r="E412" s="426" t="s">
        <v>1781</v>
      </c>
      <c r="F412" s="427">
        <v>18277.18</v>
      </c>
    </row>
    <row r="413" spans="1:6" ht="12.75" customHeight="1" x14ac:dyDescent="0.25">
      <c r="A413" s="425"/>
      <c r="B413" s="425"/>
      <c r="C413" s="423" t="s">
        <v>1782</v>
      </c>
      <c r="D413" s="424" t="s">
        <v>1783</v>
      </c>
      <c r="E413" s="426" t="s">
        <v>1784</v>
      </c>
      <c r="F413" s="427">
        <v>19598.419999999998</v>
      </c>
    </row>
    <row r="414" spans="1:6" ht="12.75" customHeight="1" x14ac:dyDescent="0.25">
      <c r="A414" s="425"/>
      <c r="B414" s="425"/>
      <c r="C414" s="423" t="s">
        <v>1785</v>
      </c>
      <c r="D414" s="424" t="s">
        <v>1786</v>
      </c>
      <c r="E414" s="426" t="s">
        <v>1787</v>
      </c>
      <c r="F414" s="427">
        <v>20919.66</v>
      </c>
    </row>
    <row r="415" spans="1:6" ht="12.75" customHeight="1" x14ac:dyDescent="0.25">
      <c r="A415" s="425"/>
      <c r="B415" s="425"/>
      <c r="C415" s="423" t="s">
        <v>1788</v>
      </c>
      <c r="D415" s="424" t="s">
        <v>1789</v>
      </c>
      <c r="E415" s="426" t="s">
        <v>1790</v>
      </c>
      <c r="F415" s="427">
        <v>22240.9</v>
      </c>
    </row>
    <row r="416" spans="1:6" ht="12.75" customHeight="1" x14ac:dyDescent="0.25">
      <c r="A416" s="428"/>
      <c r="B416" s="428"/>
      <c r="C416" s="423" t="s">
        <v>1791</v>
      </c>
      <c r="D416" s="424" t="s">
        <v>1792</v>
      </c>
      <c r="E416" s="426" t="s">
        <v>3460</v>
      </c>
      <c r="F416" s="427">
        <v>23562.14</v>
      </c>
    </row>
    <row r="417" spans="1:6" ht="42" x14ac:dyDescent="0.25">
      <c r="A417" s="422" t="s">
        <v>1793</v>
      </c>
      <c r="B417" s="484" t="s">
        <v>1794</v>
      </c>
      <c r="C417" s="423"/>
      <c r="D417" s="424"/>
      <c r="E417" s="692" t="s">
        <v>3461</v>
      </c>
      <c r="F417" s="693"/>
    </row>
    <row r="418" spans="1:6" ht="12.75" customHeight="1" x14ac:dyDescent="0.25">
      <c r="A418" s="425"/>
      <c r="B418" s="425"/>
      <c r="C418" s="423" t="s">
        <v>1796</v>
      </c>
      <c r="D418" s="424" t="s">
        <v>1797</v>
      </c>
      <c r="E418" s="426" t="s">
        <v>1798</v>
      </c>
      <c r="F418" s="427">
        <v>414.94</v>
      </c>
    </row>
    <row r="419" spans="1:6" ht="12.75" customHeight="1" x14ac:dyDescent="0.25">
      <c r="A419" s="425"/>
      <c r="B419" s="425"/>
      <c r="C419" s="423" t="s">
        <v>1799</v>
      </c>
      <c r="D419" s="424" t="s">
        <v>1800</v>
      </c>
      <c r="E419" s="426" t="s">
        <v>1801</v>
      </c>
      <c r="F419" s="427">
        <v>829.88</v>
      </c>
    </row>
    <row r="420" spans="1:6" ht="25.5" customHeight="1" x14ac:dyDescent="0.25">
      <c r="A420" s="425"/>
      <c r="B420" s="425"/>
      <c r="C420" s="423" t="s">
        <v>1802</v>
      </c>
      <c r="D420" s="424" t="s">
        <v>1803</v>
      </c>
      <c r="E420" s="426" t="s">
        <v>1804</v>
      </c>
      <c r="F420" s="427">
        <v>1419.09</v>
      </c>
    </row>
    <row r="421" spans="1:6" ht="25.5" customHeight="1" x14ac:dyDescent="0.25">
      <c r="A421" s="425"/>
      <c r="B421" s="425"/>
      <c r="C421" s="423" t="s">
        <v>1805</v>
      </c>
      <c r="D421" s="424" t="s">
        <v>1806</v>
      </c>
      <c r="E421" s="426" t="s">
        <v>1807</v>
      </c>
      <c r="F421" s="427">
        <v>2269.71</v>
      </c>
    </row>
    <row r="422" spans="1:6" ht="25.5" customHeight="1" x14ac:dyDescent="0.25">
      <c r="A422" s="425"/>
      <c r="B422" s="425"/>
      <c r="C422" s="423" t="s">
        <v>1808</v>
      </c>
      <c r="D422" s="424" t="s">
        <v>1809</v>
      </c>
      <c r="E422" s="426" t="s">
        <v>1810</v>
      </c>
      <c r="F422" s="427">
        <v>3112.03</v>
      </c>
    </row>
    <row r="423" spans="1:6" ht="25.5" customHeight="1" x14ac:dyDescent="0.25">
      <c r="A423" s="425"/>
      <c r="B423" s="425"/>
      <c r="C423" s="423" t="s">
        <v>1811</v>
      </c>
      <c r="D423" s="424" t="s">
        <v>1812</v>
      </c>
      <c r="E423" s="426" t="s">
        <v>1813</v>
      </c>
      <c r="F423" s="427">
        <v>3917.01</v>
      </c>
    </row>
    <row r="424" spans="1:6" ht="25.5" customHeight="1" x14ac:dyDescent="0.25">
      <c r="A424" s="425"/>
      <c r="B424" s="425"/>
      <c r="C424" s="423" t="s">
        <v>1814</v>
      </c>
      <c r="D424" s="424" t="s">
        <v>1815</v>
      </c>
      <c r="E424" s="426" t="s">
        <v>1816</v>
      </c>
      <c r="F424" s="427">
        <v>4771.79</v>
      </c>
    </row>
    <row r="425" spans="1:6" ht="25.5" customHeight="1" x14ac:dyDescent="0.25">
      <c r="A425" s="425"/>
      <c r="B425" s="425"/>
      <c r="C425" s="423" t="s">
        <v>1817</v>
      </c>
      <c r="D425" s="424" t="s">
        <v>1818</v>
      </c>
      <c r="E425" s="426" t="s">
        <v>1819</v>
      </c>
      <c r="F425" s="427">
        <v>5593.36</v>
      </c>
    </row>
    <row r="426" spans="1:6" ht="25.5" customHeight="1" x14ac:dyDescent="0.25">
      <c r="A426" s="425"/>
      <c r="B426" s="425"/>
      <c r="C426" s="423" t="s">
        <v>1820</v>
      </c>
      <c r="D426" s="424" t="s">
        <v>1821</v>
      </c>
      <c r="E426" s="426" t="s">
        <v>1822</v>
      </c>
      <c r="F426" s="427">
        <v>6431.54</v>
      </c>
    </row>
    <row r="427" spans="1:6" ht="25.5" customHeight="1" x14ac:dyDescent="0.25">
      <c r="A427" s="425"/>
      <c r="B427" s="425"/>
      <c r="C427" s="423" t="s">
        <v>1823</v>
      </c>
      <c r="D427" s="424" t="s">
        <v>1824</v>
      </c>
      <c r="E427" s="426" t="s">
        <v>1825</v>
      </c>
      <c r="F427" s="427">
        <v>7178.43</v>
      </c>
    </row>
    <row r="428" spans="1:6" ht="25.5" customHeight="1" x14ac:dyDescent="0.25">
      <c r="A428" s="425"/>
      <c r="B428" s="425"/>
      <c r="C428" s="423" t="s">
        <v>1826</v>
      </c>
      <c r="D428" s="424" t="s">
        <v>1827</v>
      </c>
      <c r="E428" s="426" t="s">
        <v>1828</v>
      </c>
      <c r="F428" s="427">
        <v>8298.76</v>
      </c>
    </row>
    <row r="429" spans="1:6" ht="25.5" customHeight="1" x14ac:dyDescent="0.25">
      <c r="A429" s="425"/>
      <c r="B429" s="425"/>
      <c r="C429" s="423" t="s">
        <v>1829</v>
      </c>
      <c r="D429" s="424" t="s">
        <v>1830</v>
      </c>
      <c r="E429" s="426" t="s">
        <v>1831</v>
      </c>
      <c r="F429" s="427">
        <v>9958.51</v>
      </c>
    </row>
    <row r="430" spans="1:6" ht="25.5" customHeight="1" x14ac:dyDescent="0.25">
      <c r="A430" s="425"/>
      <c r="B430" s="425"/>
      <c r="C430" s="423" t="s">
        <v>1832</v>
      </c>
      <c r="D430" s="424" t="s">
        <v>1833</v>
      </c>
      <c r="E430" s="426" t="s">
        <v>1834</v>
      </c>
      <c r="F430" s="427">
        <v>11618.26</v>
      </c>
    </row>
    <row r="431" spans="1:6" ht="25.5" customHeight="1" x14ac:dyDescent="0.25">
      <c r="A431" s="425"/>
      <c r="B431" s="425"/>
      <c r="C431" s="423" t="s">
        <v>1835</v>
      </c>
      <c r="D431" s="424" t="s">
        <v>1836</v>
      </c>
      <c r="E431" s="426" t="s">
        <v>1837</v>
      </c>
      <c r="F431" s="427">
        <v>13278.01</v>
      </c>
    </row>
    <row r="432" spans="1:6" ht="25.5" customHeight="1" x14ac:dyDescent="0.25">
      <c r="A432" s="425"/>
      <c r="B432" s="425"/>
      <c r="C432" s="423" t="s">
        <v>1838</v>
      </c>
      <c r="D432" s="424" t="s">
        <v>1839</v>
      </c>
      <c r="E432" s="426" t="s">
        <v>1840</v>
      </c>
      <c r="F432" s="427">
        <v>14937.76</v>
      </c>
    </row>
    <row r="433" spans="1:6" ht="25.5" customHeight="1" x14ac:dyDescent="0.25">
      <c r="A433" s="425"/>
      <c r="B433" s="425"/>
      <c r="C433" s="423" t="s">
        <v>1841</v>
      </c>
      <c r="D433" s="424" t="s">
        <v>1842</v>
      </c>
      <c r="E433" s="426" t="s">
        <v>1843</v>
      </c>
      <c r="F433" s="427">
        <v>16597.52</v>
      </c>
    </row>
    <row r="434" spans="1:6" ht="25.5" customHeight="1" x14ac:dyDescent="0.25">
      <c r="A434" s="425"/>
      <c r="B434" s="425"/>
      <c r="C434" s="423" t="s">
        <v>1844</v>
      </c>
      <c r="D434" s="424" t="s">
        <v>1845</v>
      </c>
      <c r="E434" s="426" t="s">
        <v>1846</v>
      </c>
      <c r="F434" s="427">
        <v>18257.27</v>
      </c>
    </row>
    <row r="435" spans="1:6" ht="25.5" customHeight="1" x14ac:dyDescent="0.25">
      <c r="A435" s="425"/>
      <c r="B435" s="425"/>
      <c r="C435" s="423" t="s">
        <v>1847</v>
      </c>
      <c r="D435" s="424" t="s">
        <v>1848</v>
      </c>
      <c r="E435" s="426" t="s">
        <v>1849</v>
      </c>
      <c r="F435" s="427">
        <v>19917.02</v>
      </c>
    </row>
    <row r="436" spans="1:6" ht="25.5" customHeight="1" x14ac:dyDescent="0.25">
      <c r="A436" s="428"/>
      <c r="B436" s="428"/>
      <c r="C436" s="423" t="s">
        <v>1850</v>
      </c>
      <c r="D436" s="424" t="s">
        <v>1851</v>
      </c>
      <c r="E436" s="426" t="s">
        <v>1852</v>
      </c>
      <c r="F436" s="427">
        <v>21576.77</v>
      </c>
    </row>
    <row r="437" spans="1:6" ht="25.5" customHeight="1" x14ac:dyDescent="0.25">
      <c r="A437" s="425"/>
      <c r="B437" s="425"/>
      <c r="C437" s="439" t="s">
        <v>1853</v>
      </c>
      <c r="D437" s="434" t="s">
        <v>1854</v>
      </c>
      <c r="E437" s="435" t="s">
        <v>1855</v>
      </c>
      <c r="F437" s="436">
        <v>23236.52</v>
      </c>
    </row>
    <row r="438" spans="1:6" ht="25.5" customHeight="1" x14ac:dyDescent="0.25">
      <c r="A438" s="425"/>
      <c r="B438" s="425"/>
      <c r="C438" s="423" t="s">
        <v>1856</v>
      </c>
      <c r="D438" s="424" t="s">
        <v>1857</v>
      </c>
      <c r="E438" s="426" t="s">
        <v>1858</v>
      </c>
      <c r="F438" s="427">
        <v>24896.27</v>
      </c>
    </row>
    <row r="439" spans="1:6" ht="25.5" customHeight="1" x14ac:dyDescent="0.25">
      <c r="A439" s="425"/>
      <c r="B439" s="425"/>
      <c r="C439" s="423" t="s">
        <v>1859</v>
      </c>
      <c r="D439" s="424" t="s">
        <v>1860</v>
      </c>
      <c r="E439" s="426" t="s">
        <v>1861</v>
      </c>
      <c r="F439" s="427">
        <v>26556.03</v>
      </c>
    </row>
    <row r="440" spans="1:6" ht="25.5" customHeight="1" x14ac:dyDescent="0.25">
      <c r="A440" s="425"/>
      <c r="B440" s="425"/>
      <c r="C440" s="423" t="s">
        <v>1862</v>
      </c>
      <c r="D440" s="424" t="s">
        <v>1863</v>
      </c>
      <c r="E440" s="426" t="s">
        <v>1864</v>
      </c>
      <c r="F440" s="427">
        <v>28215.78</v>
      </c>
    </row>
    <row r="441" spans="1:6" ht="12.75" customHeight="1" x14ac:dyDescent="0.25">
      <c r="A441" s="425"/>
      <c r="B441" s="425"/>
      <c r="C441" s="423" t="s">
        <v>1865</v>
      </c>
      <c r="D441" s="424"/>
      <c r="E441" s="426" t="s">
        <v>3462</v>
      </c>
      <c r="F441" s="427"/>
    </row>
    <row r="442" spans="1:6" ht="25.5" customHeight="1" x14ac:dyDescent="0.25">
      <c r="A442" s="425"/>
      <c r="B442" s="425"/>
      <c r="C442" s="423" t="s">
        <v>3463</v>
      </c>
      <c r="D442" s="424" t="s">
        <v>3464</v>
      </c>
      <c r="E442" s="426" t="s">
        <v>3465</v>
      </c>
      <c r="F442" s="427">
        <v>30290.47</v>
      </c>
    </row>
    <row r="443" spans="1:6" ht="25.5" customHeight="1" x14ac:dyDescent="0.25">
      <c r="A443" s="425"/>
      <c r="B443" s="425"/>
      <c r="C443" s="423" t="s">
        <v>3466</v>
      </c>
      <c r="D443" s="424" t="s">
        <v>3467</v>
      </c>
      <c r="E443" s="426" t="s">
        <v>3468</v>
      </c>
      <c r="F443" s="427">
        <v>33609.97</v>
      </c>
    </row>
    <row r="444" spans="1:6" ht="25.5" customHeight="1" x14ac:dyDescent="0.25">
      <c r="A444" s="425"/>
      <c r="B444" s="425"/>
      <c r="C444" s="423" t="s">
        <v>3469</v>
      </c>
      <c r="D444" s="424" t="s">
        <v>3470</v>
      </c>
      <c r="E444" s="426" t="s">
        <v>3471</v>
      </c>
      <c r="F444" s="427">
        <v>36929.47</v>
      </c>
    </row>
    <row r="445" spans="1:6" ht="25.5" customHeight="1" x14ac:dyDescent="0.25">
      <c r="A445" s="425"/>
      <c r="B445" s="425"/>
      <c r="C445" s="423" t="s">
        <v>3472</v>
      </c>
      <c r="D445" s="424" t="s">
        <v>3473</v>
      </c>
      <c r="E445" s="426" t="s">
        <v>3474</v>
      </c>
      <c r="F445" s="427">
        <v>40248.980000000003</v>
      </c>
    </row>
    <row r="446" spans="1:6" ht="25.5" customHeight="1" x14ac:dyDescent="0.25">
      <c r="A446" s="425"/>
      <c r="B446" s="425"/>
      <c r="C446" s="423" t="s">
        <v>3475</v>
      </c>
      <c r="D446" s="424" t="s">
        <v>3476</v>
      </c>
      <c r="E446" s="426" t="s">
        <v>3477</v>
      </c>
      <c r="F446" s="427">
        <v>43568.480000000003</v>
      </c>
    </row>
    <row r="447" spans="1:6" ht="25.5" customHeight="1" x14ac:dyDescent="0.25">
      <c r="A447" s="428"/>
      <c r="B447" s="428"/>
      <c r="C447" s="423" t="s">
        <v>3478</v>
      </c>
      <c r="D447" s="424" t="s">
        <v>3479</v>
      </c>
      <c r="E447" s="426" t="s">
        <v>3480</v>
      </c>
      <c r="F447" s="427">
        <v>46887.98</v>
      </c>
    </row>
    <row r="448" spans="1:6" ht="42" customHeight="1" x14ac:dyDescent="0.25">
      <c r="A448" s="422" t="s">
        <v>1873</v>
      </c>
      <c r="B448" s="422" t="s">
        <v>1874</v>
      </c>
      <c r="C448" s="423"/>
      <c r="D448" s="424"/>
      <c r="E448" s="692" t="s">
        <v>1875</v>
      </c>
      <c r="F448" s="693"/>
    </row>
    <row r="449" spans="1:6" ht="14.25" customHeight="1" x14ac:dyDescent="0.25">
      <c r="A449" s="425"/>
      <c r="B449" s="425"/>
      <c r="C449" s="423" t="s">
        <v>1876</v>
      </c>
      <c r="D449" s="424" t="s">
        <v>1877</v>
      </c>
      <c r="E449" s="426" t="s">
        <v>1878</v>
      </c>
      <c r="F449" s="427">
        <v>235.58</v>
      </c>
    </row>
    <row r="450" spans="1:6" ht="14.25" customHeight="1" x14ac:dyDescent="0.25">
      <c r="A450" s="425"/>
      <c r="B450" s="425"/>
      <c r="C450" s="423" t="s">
        <v>1879</v>
      </c>
      <c r="D450" s="424" t="s">
        <v>1880</v>
      </c>
      <c r="E450" s="426" t="s">
        <v>1881</v>
      </c>
      <c r="F450" s="427">
        <v>376.92</v>
      </c>
    </row>
    <row r="451" spans="1:6" ht="12.75" customHeight="1" x14ac:dyDescent="0.25">
      <c r="A451" s="425"/>
      <c r="B451" s="425"/>
      <c r="C451" s="423" t="s">
        <v>1882</v>
      </c>
      <c r="D451" s="424" t="s">
        <v>1883</v>
      </c>
      <c r="E451" s="426" t="s">
        <v>835</v>
      </c>
      <c r="F451" s="427">
        <v>533.97</v>
      </c>
    </row>
    <row r="452" spans="1:6" ht="12.75" customHeight="1" x14ac:dyDescent="0.25">
      <c r="A452" s="425"/>
      <c r="B452" s="425"/>
      <c r="C452" s="423" t="s">
        <v>1884</v>
      </c>
      <c r="D452" s="424" t="s">
        <v>1885</v>
      </c>
      <c r="E452" s="426" t="s">
        <v>838</v>
      </c>
      <c r="F452" s="427">
        <v>722.43</v>
      </c>
    </row>
    <row r="453" spans="1:6" ht="12.75" customHeight="1" x14ac:dyDescent="0.25">
      <c r="A453" s="425"/>
      <c r="B453" s="425"/>
      <c r="C453" s="423" t="s">
        <v>1886</v>
      </c>
      <c r="D453" s="424" t="s">
        <v>1887</v>
      </c>
      <c r="E453" s="426" t="s">
        <v>841</v>
      </c>
      <c r="F453" s="427">
        <v>910.89</v>
      </c>
    </row>
    <row r="454" spans="1:6" ht="12.75" customHeight="1" x14ac:dyDescent="0.25">
      <c r="A454" s="425"/>
      <c r="B454" s="425"/>
      <c r="C454" s="423" t="s">
        <v>1888</v>
      </c>
      <c r="D454" s="424" t="s">
        <v>1889</v>
      </c>
      <c r="E454" s="426" t="s">
        <v>844</v>
      </c>
      <c r="F454" s="427">
        <v>1099.3499999999999</v>
      </c>
    </row>
    <row r="455" spans="1:6" ht="12.75" customHeight="1" x14ac:dyDescent="0.25">
      <c r="A455" s="425"/>
      <c r="B455" s="425"/>
      <c r="C455" s="423" t="s">
        <v>1890</v>
      </c>
      <c r="D455" s="424" t="s">
        <v>1891</v>
      </c>
      <c r="E455" s="426" t="s">
        <v>847</v>
      </c>
      <c r="F455" s="427">
        <v>1287.81</v>
      </c>
    </row>
    <row r="456" spans="1:6" ht="12.75" customHeight="1" x14ac:dyDescent="0.25">
      <c r="A456" s="425"/>
      <c r="B456" s="425"/>
      <c r="C456" s="423" t="s">
        <v>1892</v>
      </c>
      <c r="D456" s="424" t="s">
        <v>1893</v>
      </c>
      <c r="E456" s="426" t="s">
        <v>850</v>
      </c>
      <c r="F456" s="427">
        <v>1476.27</v>
      </c>
    </row>
    <row r="457" spans="1:6" ht="12.75" customHeight="1" x14ac:dyDescent="0.25">
      <c r="A457" s="425"/>
      <c r="B457" s="425"/>
      <c r="C457" s="423" t="s">
        <v>1894</v>
      </c>
      <c r="D457" s="424" t="s">
        <v>1895</v>
      </c>
      <c r="E457" s="426" t="s">
        <v>1350</v>
      </c>
      <c r="F457" s="427">
        <v>1664.73</v>
      </c>
    </row>
    <row r="458" spans="1:6" ht="12.75" customHeight="1" x14ac:dyDescent="0.25">
      <c r="A458" s="425"/>
      <c r="B458" s="425"/>
      <c r="C458" s="423" t="s">
        <v>1896</v>
      </c>
      <c r="D458" s="424" t="s">
        <v>1897</v>
      </c>
      <c r="E458" s="426" t="s">
        <v>1353</v>
      </c>
      <c r="F458" s="427">
        <v>1916.01</v>
      </c>
    </row>
    <row r="459" spans="1:6" ht="12.75" customHeight="1" x14ac:dyDescent="0.25">
      <c r="A459" s="425"/>
      <c r="B459" s="425"/>
      <c r="C459" s="423" t="s">
        <v>1898</v>
      </c>
      <c r="D459" s="424" t="s">
        <v>1899</v>
      </c>
      <c r="E459" s="426" t="s">
        <v>1356</v>
      </c>
      <c r="F459" s="427">
        <v>2292.9299999999998</v>
      </c>
    </row>
    <row r="460" spans="1:6" ht="12.75" customHeight="1" x14ac:dyDescent="0.25">
      <c r="A460" s="425"/>
      <c r="B460" s="425"/>
      <c r="C460" s="423" t="s">
        <v>1900</v>
      </c>
      <c r="D460" s="424" t="s">
        <v>1901</v>
      </c>
      <c r="E460" s="426" t="s">
        <v>1359</v>
      </c>
      <c r="F460" s="427">
        <v>2669.85</v>
      </c>
    </row>
    <row r="461" spans="1:6" ht="12.75" customHeight="1" x14ac:dyDescent="0.25">
      <c r="A461" s="425"/>
      <c r="B461" s="425"/>
      <c r="C461" s="423" t="s">
        <v>1902</v>
      </c>
      <c r="D461" s="424" t="s">
        <v>1903</v>
      </c>
      <c r="E461" s="426" t="s">
        <v>1362</v>
      </c>
      <c r="F461" s="427">
        <v>3046.77</v>
      </c>
    </row>
    <row r="462" spans="1:6" ht="12.75" customHeight="1" x14ac:dyDescent="0.25">
      <c r="A462" s="425"/>
      <c r="B462" s="425"/>
      <c r="C462" s="423" t="s">
        <v>1904</v>
      </c>
      <c r="D462" s="424" t="s">
        <v>1905</v>
      </c>
      <c r="E462" s="426" t="s">
        <v>1365</v>
      </c>
      <c r="F462" s="427">
        <v>3406.26</v>
      </c>
    </row>
    <row r="463" spans="1:6" ht="12.75" customHeight="1" x14ac:dyDescent="0.25">
      <c r="A463" s="425"/>
      <c r="B463" s="425"/>
      <c r="C463" s="423" t="s">
        <v>1906</v>
      </c>
      <c r="D463" s="424" t="s">
        <v>1907</v>
      </c>
      <c r="E463" s="426" t="s">
        <v>1908</v>
      </c>
      <c r="F463" s="427">
        <v>3800.61</v>
      </c>
    </row>
    <row r="464" spans="1:6" ht="12.75" customHeight="1" x14ac:dyDescent="0.25">
      <c r="A464" s="425"/>
      <c r="B464" s="425"/>
      <c r="C464" s="423" t="s">
        <v>1909</v>
      </c>
      <c r="D464" s="424" t="s">
        <v>1910</v>
      </c>
      <c r="E464" s="426" t="s">
        <v>1911</v>
      </c>
      <c r="F464" s="427">
        <v>4680.09</v>
      </c>
    </row>
    <row r="465" spans="1:6" ht="12.75" customHeight="1" x14ac:dyDescent="0.25">
      <c r="A465" s="425"/>
      <c r="B465" s="425"/>
      <c r="C465" s="423" t="s">
        <v>1912</v>
      </c>
      <c r="D465" s="424" t="s">
        <v>1913</v>
      </c>
      <c r="E465" s="426" t="s">
        <v>1914</v>
      </c>
      <c r="F465" s="427">
        <v>6564.69</v>
      </c>
    </row>
    <row r="466" spans="1:6" ht="12.75" customHeight="1" x14ac:dyDescent="0.25">
      <c r="A466" s="425"/>
      <c r="B466" s="425"/>
      <c r="C466" s="423" t="s">
        <v>1915</v>
      </c>
      <c r="D466" s="424" t="s">
        <v>1916</v>
      </c>
      <c r="E466" s="426" t="s">
        <v>1917</v>
      </c>
      <c r="F466" s="427">
        <v>8449.2900000000009</v>
      </c>
    </row>
    <row r="467" spans="1:6" ht="12.75" customHeight="1" x14ac:dyDescent="0.25">
      <c r="A467" s="425"/>
      <c r="B467" s="425"/>
      <c r="C467" s="423" t="s">
        <v>1918</v>
      </c>
      <c r="D467" s="424" t="s">
        <v>1919</v>
      </c>
      <c r="E467" s="426" t="s">
        <v>1920</v>
      </c>
      <c r="F467" s="427">
        <v>10333.89</v>
      </c>
    </row>
    <row r="468" spans="1:6" ht="12.75" customHeight="1" x14ac:dyDescent="0.25">
      <c r="A468" s="425"/>
      <c r="B468" s="425"/>
      <c r="C468" s="423" t="s">
        <v>1921</v>
      </c>
      <c r="D468" s="424" t="s">
        <v>1922</v>
      </c>
      <c r="E468" s="426" t="s">
        <v>1923</v>
      </c>
      <c r="F468" s="427">
        <v>13160.79</v>
      </c>
    </row>
    <row r="469" spans="1:6" ht="12.75" customHeight="1" x14ac:dyDescent="0.25">
      <c r="A469" s="425"/>
      <c r="B469" s="425"/>
      <c r="C469" s="423" t="s">
        <v>1924</v>
      </c>
      <c r="D469" s="424" t="s">
        <v>1925</v>
      </c>
      <c r="E469" s="426" t="s">
        <v>1926</v>
      </c>
      <c r="F469" s="427">
        <v>17872.29</v>
      </c>
    </row>
    <row r="470" spans="1:6" ht="12.75" customHeight="1" x14ac:dyDescent="0.25">
      <c r="A470" s="425"/>
      <c r="B470" s="425"/>
      <c r="C470" s="423" t="s">
        <v>1927</v>
      </c>
      <c r="D470" s="424" t="s">
        <v>1928</v>
      </c>
      <c r="E470" s="426" t="s">
        <v>1929</v>
      </c>
      <c r="F470" s="427">
        <v>22583.79</v>
      </c>
    </row>
    <row r="471" spans="1:6" ht="12.75" customHeight="1" x14ac:dyDescent="0.25">
      <c r="A471" s="425"/>
      <c r="B471" s="425"/>
      <c r="C471" s="423" t="s">
        <v>1930</v>
      </c>
      <c r="D471" s="424" t="s">
        <v>1931</v>
      </c>
      <c r="E471" s="426" t="s">
        <v>1932</v>
      </c>
      <c r="F471" s="427">
        <v>28865.79</v>
      </c>
    </row>
    <row r="472" spans="1:6" ht="12.75" customHeight="1" x14ac:dyDescent="0.25">
      <c r="A472" s="425"/>
      <c r="B472" s="425"/>
      <c r="C472" s="423" t="s">
        <v>1933</v>
      </c>
      <c r="D472" s="424" t="s">
        <v>1934</v>
      </c>
      <c r="E472" s="426" t="s">
        <v>1935</v>
      </c>
      <c r="F472" s="427">
        <v>38288.79</v>
      </c>
    </row>
    <row r="473" spans="1:6" ht="12.75" customHeight="1" x14ac:dyDescent="0.25">
      <c r="A473" s="425"/>
      <c r="B473" s="425"/>
      <c r="C473" s="423" t="s">
        <v>1936</v>
      </c>
      <c r="D473" s="424" t="s">
        <v>1937</v>
      </c>
      <c r="E473" s="426" t="s">
        <v>1938</v>
      </c>
      <c r="F473" s="427">
        <v>47711.79</v>
      </c>
    </row>
    <row r="474" spans="1:6" ht="12.75" customHeight="1" x14ac:dyDescent="0.25">
      <c r="A474" s="425"/>
      <c r="B474" s="425"/>
      <c r="C474" s="423" t="s">
        <v>1939</v>
      </c>
      <c r="D474" s="424" t="s">
        <v>1940</v>
      </c>
      <c r="E474" s="426" t="s">
        <v>1941</v>
      </c>
      <c r="F474" s="427">
        <v>57134.79</v>
      </c>
    </row>
    <row r="475" spans="1:6" ht="12.75" customHeight="1" x14ac:dyDescent="0.25">
      <c r="A475" s="425"/>
      <c r="B475" s="425"/>
      <c r="C475" s="423" t="s">
        <v>1942</v>
      </c>
      <c r="D475" s="424" t="s">
        <v>1943</v>
      </c>
      <c r="E475" s="426" t="s">
        <v>1944</v>
      </c>
      <c r="F475" s="427">
        <v>66557.789999999994</v>
      </c>
    </row>
    <row r="476" spans="1:6" ht="12.75" customHeight="1" x14ac:dyDescent="0.25">
      <c r="A476" s="425"/>
      <c r="B476" s="425"/>
      <c r="C476" s="423" t="s">
        <v>1945</v>
      </c>
      <c r="D476" s="424" t="s">
        <v>1946</v>
      </c>
      <c r="E476" s="426" t="s">
        <v>1947</v>
      </c>
      <c r="F476" s="427">
        <v>75980.789999999994</v>
      </c>
    </row>
    <row r="477" spans="1:6" ht="12.75" customHeight="1" x14ac:dyDescent="0.25">
      <c r="A477" s="428"/>
      <c r="B477" s="428"/>
      <c r="C477" s="423" t="s">
        <v>1948</v>
      </c>
      <c r="D477" s="424" t="s">
        <v>1949</v>
      </c>
      <c r="E477" s="426" t="s">
        <v>3485</v>
      </c>
      <c r="F477" s="427">
        <v>85403.79</v>
      </c>
    </row>
    <row r="478" spans="1:6" ht="25.5" customHeight="1" x14ac:dyDescent="0.25">
      <c r="A478" s="422" t="s">
        <v>1950</v>
      </c>
      <c r="B478" s="422" t="s">
        <v>1951</v>
      </c>
      <c r="C478" s="423"/>
      <c r="D478" s="424"/>
      <c r="E478" s="692" t="s">
        <v>1952</v>
      </c>
      <c r="F478" s="693"/>
    </row>
    <row r="479" spans="1:6" ht="14.25" customHeight="1" x14ac:dyDescent="0.25">
      <c r="A479" s="425"/>
      <c r="B479" s="425"/>
      <c r="C479" s="423" t="s">
        <v>1953</v>
      </c>
      <c r="D479" s="424" t="s">
        <v>1954</v>
      </c>
      <c r="E479" s="426" t="s">
        <v>1955</v>
      </c>
      <c r="F479" s="427">
        <v>184</v>
      </c>
    </row>
    <row r="480" spans="1:6" ht="14.25" customHeight="1" x14ac:dyDescent="0.25">
      <c r="A480" s="425"/>
      <c r="B480" s="425"/>
      <c r="C480" s="423" t="s">
        <v>1956</v>
      </c>
      <c r="D480" s="424" t="s">
        <v>1957</v>
      </c>
      <c r="E480" s="426" t="s">
        <v>1958</v>
      </c>
      <c r="F480" s="427">
        <v>322</v>
      </c>
    </row>
    <row r="481" spans="1:6" ht="12.75" customHeight="1" x14ac:dyDescent="0.25">
      <c r="A481" s="425"/>
      <c r="B481" s="425"/>
      <c r="C481" s="423" t="s">
        <v>1959</v>
      </c>
      <c r="D481" s="424" t="s">
        <v>1960</v>
      </c>
      <c r="E481" s="426" t="s">
        <v>1961</v>
      </c>
      <c r="F481" s="427">
        <v>460</v>
      </c>
    </row>
    <row r="482" spans="1:6" ht="12.75" customHeight="1" x14ac:dyDescent="0.25">
      <c r="A482" s="425"/>
      <c r="B482" s="425"/>
      <c r="C482" s="423" t="s">
        <v>1962</v>
      </c>
      <c r="D482" s="424" t="s">
        <v>1963</v>
      </c>
      <c r="E482" s="426" t="s">
        <v>1870</v>
      </c>
      <c r="F482" s="427">
        <v>598</v>
      </c>
    </row>
    <row r="483" spans="1:6" ht="12.75" customHeight="1" x14ac:dyDescent="0.25">
      <c r="A483" s="425"/>
      <c r="B483" s="425"/>
      <c r="C483" s="423" t="s">
        <v>1964</v>
      </c>
      <c r="D483" s="424" t="s">
        <v>1965</v>
      </c>
      <c r="E483" s="426" t="s">
        <v>1871</v>
      </c>
      <c r="F483" s="427">
        <v>736</v>
      </c>
    </row>
    <row r="484" spans="1:6" ht="12.75" customHeight="1" x14ac:dyDescent="0.25">
      <c r="A484" s="425"/>
      <c r="B484" s="425"/>
      <c r="C484" s="423" t="s">
        <v>1966</v>
      </c>
      <c r="D484" s="424" t="s">
        <v>1967</v>
      </c>
      <c r="E484" s="426" t="s">
        <v>1872</v>
      </c>
      <c r="F484" s="427">
        <v>874</v>
      </c>
    </row>
    <row r="485" spans="1:6" ht="12.75" customHeight="1" x14ac:dyDescent="0.25">
      <c r="A485" s="425"/>
      <c r="B485" s="425"/>
      <c r="C485" s="423" t="s">
        <v>1968</v>
      </c>
      <c r="D485" s="424" t="s">
        <v>1969</v>
      </c>
      <c r="E485" s="426" t="s">
        <v>1970</v>
      </c>
      <c r="F485" s="427">
        <v>1012</v>
      </c>
    </row>
    <row r="486" spans="1:6" ht="12.75" customHeight="1" x14ac:dyDescent="0.25">
      <c r="A486" s="425"/>
      <c r="B486" s="425"/>
      <c r="C486" s="423" t="s">
        <v>1971</v>
      </c>
      <c r="D486" s="424" t="s">
        <v>1972</v>
      </c>
      <c r="E486" s="426" t="s">
        <v>1973</v>
      </c>
      <c r="F486" s="427">
        <v>1150</v>
      </c>
    </row>
    <row r="487" spans="1:6" ht="12.75" customHeight="1" x14ac:dyDescent="0.25">
      <c r="A487" s="425"/>
      <c r="B487" s="425"/>
      <c r="C487" s="423" t="s">
        <v>1974</v>
      </c>
      <c r="D487" s="424" t="s">
        <v>1975</v>
      </c>
      <c r="E487" s="426" t="s">
        <v>1976</v>
      </c>
      <c r="F487" s="427">
        <v>1288</v>
      </c>
    </row>
    <row r="488" spans="1:6" ht="12.75" customHeight="1" x14ac:dyDescent="0.25">
      <c r="A488" s="425"/>
      <c r="B488" s="425"/>
      <c r="C488" s="423" t="s">
        <v>1977</v>
      </c>
      <c r="D488" s="424" t="s">
        <v>1978</v>
      </c>
      <c r="E488" s="426" t="s">
        <v>1979</v>
      </c>
      <c r="F488" s="427">
        <v>1472</v>
      </c>
    </row>
    <row r="489" spans="1:6" ht="12.75" customHeight="1" x14ac:dyDescent="0.25">
      <c r="A489" s="425"/>
      <c r="B489" s="425"/>
      <c r="C489" s="423" t="s">
        <v>1980</v>
      </c>
      <c r="D489" s="424" t="s">
        <v>1981</v>
      </c>
      <c r="E489" s="426" t="s">
        <v>1982</v>
      </c>
      <c r="F489" s="427">
        <v>1748</v>
      </c>
    </row>
    <row r="490" spans="1:6" ht="12.75" customHeight="1" x14ac:dyDescent="0.25">
      <c r="A490" s="425"/>
      <c r="B490" s="425"/>
      <c r="C490" s="423" t="s">
        <v>1983</v>
      </c>
      <c r="D490" s="424" t="s">
        <v>1984</v>
      </c>
      <c r="E490" s="426" t="s">
        <v>1985</v>
      </c>
      <c r="F490" s="427">
        <v>2024</v>
      </c>
    </row>
    <row r="491" spans="1:6" ht="12.75" customHeight="1" x14ac:dyDescent="0.25">
      <c r="A491" s="425"/>
      <c r="B491" s="425"/>
      <c r="C491" s="423" t="s">
        <v>1986</v>
      </c>
      <c r="D491" s="424" t="s">
        <v>1987</v>
      </c>
      <c r="E491" s="426" t="s">
        <v>1988</v>
      </c>
      <c r="F491" s="427">
        <v>2300</v>
      </c>
    </row>
    <row r="492" spans="1:6" ht="12.75" customHeight="1" x14ac:dyDescent="0.25">
      <c r="A492" s="425"/>
      <c r="B492" s="425"/>
      <c r="C492" s="423" t="s">
        <v>1989</v>
      </c>
      <c r="D492" s="424" t="s">
        <v>1990</v>
      </c>
      <c r="E492" s="426" t="s">
        <v>1991</v>
      </c>
      <c r="F492" s="427">
        <v>2576</v>
      </c>
    </row>
    <row r="493" spans="1:6" ht="12.75" customHeight="1" x14ac:dyDescent="0.25">
      <c r="A493" s="428"/>
      <c r="B493" s="428"/>
      <c r="C493" s="423" t="s">
        <v>1992</v>
      </c>
      <c r="D493" s="424" t="s">
        <v>1993</v>
      </c>
      <c r="E493" s="426" t="s">
        <v>1994</v>
      </c>
      <c r="F493" s="427">
        <v>2852</v>
      </c>
    </row>
    <row r="494" spans="1:6" ht="12.75" customHeight="1" x14ac:dyDescent="0.25">
      <c r="A494" s="425"/>
      <c r="B494" s="425"/>
      <c r="C494" s="439" t="s">
        <v>1995</v>
      </c>
      <c r="D494" s="434" t="s">
        <v>1996</v>
      </c>
      <c r="E494" s="435" t="s">
        <v>1997</v>
      </c>
      <c r="F494" s="436">
        <v>3220</v>
      </c>
    </row>
    <row r="495" spans="1:6" ht="12.75" customHeight="1" x14ac:dyDescent="0.25">
      <c r="A495" s="425"/>
      <c r="B495" s="425"/>
      <c r="C495" s="423" t="s">
        <v>1998</v>
      </c>
      <c r="D495" s="424" t="s">
        <v>1999</v>
      </c>
      <c r="E495" s="426" t="s">
        <v>2000</v>
      </c>
      <c r="F495" s="427">
        <v>3772</v>
      </c>
    </row>
    <row r="496" spans="1:6" ht="12.75" customHeight="1" x14ac:dyDescent="0.25">
      <c r="A496" s="425"/>
      <c r="B496" s="425"/>
      <c r="C496" s="423" t="s">
        <v>2001</v>
      </c>
      <c r="D496" s="424" t="s">
        <v>2002</v>
      </c>
      <c r="E496" s="426" t="s">
        <v>2003</v>
      </c>
      <c r="F496" s="427">
        <v>4324</v>
      </c>
    </row>
    <row r="497" spans="1:6" ht="12.75" customHeight="1" x14ac:dyDescent="0.25">
      <c r="A497" s="425"/>
      <c r="B497" s="425"/>
      <c r="C497" s="423" t="s">
        <v>2004</v>
      </c>
      <c r="D497" s="424" t="s">
        <v>2005</v>
      </c>
      <c r="E497" s="426" t="s">
        <v>2006</v>
      </c>
      <c r="F497" s="427">
        <v>5060</v>
      </c>
    </row>
    <row r="498" spans="1:6" ht="12.75" customHeight="1" x14ac:dyDescent="0.25">
      <c r="A498" s="425"/>
      <c r="B498" s="425"/>
      <c r="C498" s="423" t="s">
        <v>2007</v>
      </c>
      <c r="D498" s="424" t="s">
        <v>2008</v>
      </c>
      <c r="E498" s="426" t="s">
        <v>2009</v>
      </c>
      <c r="F498" s="427">
        <v>6164</v>
      </c>
    </row>
    <row r="499" spans="1:6" ht="12.75" customHeight="1" x14ac:dyDescent="0.25">
      <c r="A499" s="425"/>
      <c r="B499" s="425"/>
      <c r="C499" s="423" t="s">
        <v>2010</v>
      </c>
      <c r="D499" s="424" t="s">
        <v>2011</v>
      </c>
      <c r="E499" s="426" t="s">
        <v>2012</v>
      </c>
      <c r="F499" s="427">
        <v>7268</v>
      </c>
    </row>
    <row r="500" spans="1:6" ht="12.75" customHeight="1" x14ac:dyDescent="0.25">
      <c r="A500" s="425"/>
      <c r="B500" s="425"/>
      <c r="C500" s="423" t="s">
        <v>2013</v>
      </c>
      <c r="D500" s="424" t="s">
        <v>2014</v>
      </c>
      <c r="E500" s="426" t="s">
        <v>3490</v>
      </c>
      <c r="F500" s="427">
        <v>8372</v>
      </c>
    </row>
    <row r="501" spans="1:6" ht="25.5" customHeight="1" x14ac:dyDescent="0.25">
      <c r="A501" s="422" t="s">
        <v>2015</v>
      </c>
      <c r="B501" s="430" t="s">
        <v>2016</v>
      </c>
      <c r="C501" s="431"/>
      <c r="D501" s="424"/>
      <c r="E501" s="692" t="s">
        <v>2017</v>
      </c>
      <c r="F501" s="693"/>
    </row>
    <row r="502" spans="1:6" ht="14.25" customHeight="1" x14ac:dyDescent="0.25">
      <c r="A502" s="425"/>
      <c r="B502" s="432"/>
      <c r="C502" s="431" t="s">
        <v>2018</v>
      </c>
      <c r="D502" s="424" t="s">
        <v>2019</v>
      </c>
      <c r="E502" s="426" t="s">
        <v>4067</v>
      </c>
      <c r="F502" s="427">
        <v>317.14</v>
      </c>
    </row>
    <row r="503" spans="1:6" ht="14.25" customHeight="1" x14ac:dyDescent="0.25">
      <c r="A503" s="425"/>
      <c r="B503" s="432"/>
      <c r="C503" s="431" t="s">
        <v>2020</v>
      </c>
      <c r="D503" s="424" t="s">
        <v>2021</v>
      </c>
      <c r="E503" s="426" t="s">
        <v>4068</v>
      </c>
      <c r="F503" s="427">
        <v>518.96</v>
      </c>
    </row>
    <row r="504" spans="1:6" ht="12.75" customHeight="1" x14ac:dyDescent="0.25">
      <c r="A504" s="425"/>
      <c r="B504" s="432"/>
      <c r="C504" s="431" t="s">
        <v>2022</v>
      </c>
      <c r="D504" s="424" t="s">
        <v>2023</v>
      </c>
      <c r="E504" s="426" t="s">
        <v>1199</v>
      </c>
      <c r="F504" s="427">
        <v>691.94</v>
      </c>
    </row>
    <row r="505" spans="1:6" ht="12.75" customHeight="1" x14ac:dyDescent="0.25">
      <c r="A505" s="425"/>
      <c r="B505" s="432"/>
      <c r="C505" s="431" t="s">
        <v>2024</v>
      </c>
      <c r="D505" s="424" t="s">
        <v>2025</v>
      </c>
      <c r="E505" s="426" t="s">
        <v>1202</v>
      </c>
      <c r="F505" s="427">
        <v>1037.9100000000001</v>
      </c>
    </row>
    <row r="506" spans="1:6" ht="12.75" customHeight="1" x14ac:dyDescent="0.25">
      <c r="A506" s="425"/>
      <c r="B506" s="432"/>
      <c r="C506" s="431" t="s">
        <v>2026</v>
      </c>
      <c r="D506" s="424" t="s">
        <v>2027</v>
      </c>
      <c r="E506" s="426" t="s">
        <v>1205</v>
      </c>
      <c r="F506" s="427">
        <v>1383.88</v>
      </c>
    </row>
    <row r="507" spans="1:6" ht="12.75" customHeight="1" x14ac:dyDescent="0.25">
      <c r="A507" s="425"/>
      <c r="B507" s="432"/>
      <c r="C507" s="431" t="s">
        <v>2028</v>
      </c>
      <c r="D507" s="424" t="s">
        <v>2029</v>
      </c>
      <c r="E507" s="426" t="s">
        <v>1208</v>
      </c>
      <c r="F507" s="427">
        <v>1729.85</v>
      </c>
    </row>
    <row r="508" spans="1:6" ht="12.75" customHeight="1" x14ac:dyDescent="0.25">
      <c r="A508" s="425"/>
      <c r="B508" s="432"/>
      <c r="C508" s="431" t="s">
        <v>2030</v>
      </c>
      <c r="D508" s="424" t="s">
        <v>2031</v>
      </c>
      <c r="E508" s="426" t="s">
        <v>1020</v>
      </c>
      <c r="F508" s="427">
        <v>2075.8200000000002</v>
      </c>
    </row>
    <row r="509" spans="1:6" ht="12.75" customHeight="1" x14ac:dyDescent="0.25">
      <c r="A509" s="425"/>
      <c r="B509" s="432"/>
      <c r="C509" s="433" t="s">
        <v>2032</v>
      </c>
      <c r="D509" s="434" t="s">
        <v>2033</v>
      </c>
      <c r="E509" s="435" t="s">
        <v>1021</v>
      </c>
      <c r="F509" s="436">
        <v>2421.79</v>
      </c>
    </row>
    <row r="510" spans="1:6" ht="12.75" customHeight="1" x14ac:dyDescent="0.25">
      <c r="A510" s="425"/>
      <c r="B510" s="432"/>
      <c r="C510" s="431" t="s">
        <v>2034</v>
      </c>
      <c r="D510" s="424" t="s">
        <v>2035</v>
      </c>
      <c r="E510" s="426" t="s">
        <v>1022</v>
      </c>
      <c r="F510" s="427">
        <v>2767.76</v>
      </c>
    </row>
    <row r="511" spans="1:6" ht="12.75" customHeight="1" x14ac:dyDescent="0.25">
      <c r="A511" s="425"/>
      <c r="B511" s="432"/>
      <c r="C511" s="431" t="s">
        <v>2036</v>
      </c>
      <c r="D511" s="424" t="s">
        <v>2037</v>
      </c>
      <c r="E511" s="426" t="s">
        <v>1023</v>
      </c>
      <c r="F511" s="427">
        <v>3113.73</v>
      </c>
    </row>
    <row r="512" spans="1:6" ht="12.75" customHeight="1" x14ac:dyDescent="0.25">
      <c r="A512" s="425"/>
      <c r="B512" s="432"/>
      <c r="C512" s="431" t="s">
        <v>2038</v>
      </c>
      <c r="D512" s="424" t="s">
        <v>2039</v>
      </c>
      <c r="E512" s="426" t="s">
        <v>1219</v>
      </c>
      <c r="F512" s="427">
        <v>3632.69</v>
      </c>
    </row>
    <row r="513" spans="1:6" ht="12.75" customHeight="1" x14ac:dyDescent="0.25">
      <c r="A513" s="425"/>
      <c r="B513" s="432"/>
      <c r="C513" s="431" t="s">
        <v>2040</v>
      </c>
      <c r="D513" s="424" t="s">
        <v>2041</v>
      </c>
      <c r="E513" s="426" t="s">
        <v>1024</v>
      </c>
      <c r="F513" s="427">
        <v>4313.3100000000004</v>
      </c>
    </row>
    <row r="514" spans="1:6" ht="12.75" customHeight="1" x14ac:dyDescent="0.25">
      <c r="A514" s="425"/>
      <c r="B514" s="432"/>
      <c r="C514" s="431" t="s">
        <v>2042</v>
      </c>
      <c r="D514" s="424" t="s">
        <v>2043</v>
      </c>
      <c r="E514" s="426" t="s">
        <v>1025</v>
      </c>
      <c r="F514" s="427">
        <v>5016.57</v>
      </c>
    </row>
    <row r="515" spans="1:6" ht="12.75" customHeight="1" x14ac:dyDescent="0.25">
      <c r="A515" s="425"/>
      <c r="B515" s="432"/>
      <c r="C515" s="431" t="s">
        <v>2044</v>
      </c>
      <c r="D515" s="424" t="s">
        <v>2045</v>
      </c>
      <c r="E515" s="426" t="s">
        <v>1026</v>
      </c>
      <c r="F515" s="427">
        <v>5664.36</v>
      </c>
    </row>
    <row r="516" spans="1:6" ht="12.75" customHeight="1" x14ac:dyDescent="0.25">
      <c r="A516" s="425"/>
      <c r="B516" s="432"/>
      <c r="C516" s="431" t="s">
        <v>2046</v>
      </c>
      <c r="D516" s="424" t="s">
        <v>2047</v>
      </c>
      <c r="E516" s="426" t="s">
        <v>1027</v>
      </c>
      <c r="F516" s="427">
        <v>6400.45</v>
      </c>
    </row>
    <row r="517" spans="1:6" ht="12.75" customHeight="1" x14ac:dyDescent="0.25">
      <c r="A517" s="425"/>
      <c r="B517" s="432"/>
      <c r="C517" s="431" t="s">
        <v>2048</v>
      </c>
      <c r="D517" s="424" t="s">
        <v>2049</v>
      </c>
      <c r="E517" s="426" t="s">
        <v>1871</v>
      </c>
      <c r="F517" s="427">
        <v>7362.24</v>
      </c>
    </row>
    <row r="518" spans="1:6" ht="12.75" customHeight="1" x14ac:dyDescent="0.25">
      <c r="A518" s="425"/>
      <c r="B518" s="432"/>
      <c r="C518" s="431" t="s">
        <v>2050</v>
      </c>
      <c r="D518" s="424" t="s">
        <v>2051</v>
      </c>
      <c r="E518" s="426" t="s">
        <v>1872</v>
      </c>
      <c r="F518" s="427">
        <v>8749.27</v>
      </c>
    </row>
    <row r="519" spans="1:6" ht="12.75" customHeight="1" x14ac:dyDescent="0.25">
      <c r="A519" s="425"/>
      <c r="B519" s="432"/>
      <c r="C519" s="431" t="s">
        <v>2052</v>
      </c>
      <c r="D519" s="424" t="s">
        <v>2053</v>
      </c>
      <c r="E519" s="426" t="s">
        <v>1970</v>
      </c>
      <c r="F519" s="427">
        <v>10148.450000000001</v>
      </c>
    </row>
    <row r="520" spans="1:6" ht="12.75" customHeight="1" x14ac:dyDescent="0.25">
      <c r="A520" s="425"/>
      <c r="B520" s="432"/>
      <c r="C520" s="431" t="s">
        <v>2054</v>
      </c>
      <c r="D520" s="424" t="s">
        <v>2055</v>
      </c>
      <c r="E520" s="426" t="s">
        <v>2056</v>
      </c>
      <c r="F520" s="427">
        <v>11993.63</v>
      </c>
    </row>
    <row r="521" spans="1:6" ht="12.75" customHeight="1" x14ac:dyDescent="0.25">
      <c r="A521" s="425"/>
      <c r="B521" s="432"/>
      <c r="C521" s="431" t="s">
        <v>2057</v>
      </c>
      <c r="D521" s="424" t="s">
        <v>2058</v>
      </c>
      <c r="E521" s="426" t="s">
        <v>1979</v>
      </c>
      <c r="F521" s="427">
        <v>14761.39</v>
      </c>
    </row>
    <row r="522" spans="1:6" ht="12.75" customHeight="1" x14ac:dyDescent="0.25">
      <c r="A522" s="425"/>
      <c r="B522" s="432"/>
      <c r="C522" s="431" t="s">
        <v>2059</v>
      </c>
      <c r="D522" s="424" t="s">
        <v>2060</v>
      </c>
      <c r="E522" s="426" t="s">
        <v>1982</v>
      </c>
      <c r="F522" s="427">
        <v>17529.150000000001</v>
      </c>
    </row>
    <row r="523" spans="1:6" ht="12.75" customHeight="1" x14ac:dyDescent="0.25">
      <c r="A523" s="425"/>
      <c r="B523" s="432"/>
      <c r="C523" s="431" t="s">
        <v>2061</v>
      </c>
      <c r="D523" s="424" t="s">
        <v>2062</v>
      </c>
      <c r="E523" s="426" t="s">
        <v>1985</v>
      </c>
      <c r="F523" s="427">
        <v>20296.91</v>
      </c>
    </row>
    <row r="524" spans="1:6" ht="12.75" customHeight="1" x14ac:dyDescent="0.25">
      <c r="A524" s="425"/>
      <c r="B524" s="432"/>
      <c r="C524" s="431" t="s">
        <v>2063</v>
      </c>
      <c r="D524" s="424" t="s">
        <v>2064</v>
      </c>
      <c r="E524" s="426" t="s">
        <v>2065</v>
      </c>
      <c r="F524" s="427">
        <v>23987.25</v>
      </c>
    </row>
    <row r="525" spans="1:6" ht="12.75" customHeight="1" x14ac:dyDescent="0.25">
      <c r="A525" s="425"/>
      <c r="B525" s="432"/>
      <c r="C525" s="431" t="s">
        <v>2066</v>
      </c>
      <c r="D525" s="424" t="s">
        <v>2067</v>
      </c>
      <c r="E525" s="426" t="s">
        <v>2068</v>
      </c>
      <c r="F525" s="427">
        <v>29522.77</v>
      </c>
    </row>
    <row r="526" spans="1:6" ht="12.75" customHeight="1" x14ac:dyDescent="0.25">
      <c r="A526" s="425"/>
      <c r="B526" s="432"/>
      <c r="C526" s="431" t="s">
        <v>2069</v>
      </c>
      <c r="D526" s="424" t="s">
        <v>2070</v>
      </c>
      <c r="E526" s="426" t="s">
        <v>2071</v>
      </c>
      <c r="F526" s="427">
        <v>35058.29</v>
      </c>
    </row>
    <row r="527" spans="1:6" ht="12.75" customHeight="1" x14ac:dyDescent="0.25">
      <c r="A527" s="425"/>
      <c r="B527" s="432"/>
      <c r="C527" s="431" t="s">
        <v>2072</v>
      </c>
      <c r="D527" s="424" t="s">
        <v>2073</v>
      </c>
      <c r="E527" s="426" t="s">
        <v>2074</v>
      </c>
      <c r="F527" s="427">
        <v>40593.81</v>
      </c>
    </row>
    <row r="528" spans="1:6" ht="12.75" customHeight="1" x14ac:dyDescent="0.25">
      <c r="A528" s="428"/>
      <c r="B528" s="437"/>
      <c r="C528" s="431" t="s">
        <v>2075</v>
      </c>
      <c r="D528" s="424" t="s">
        <v>2076</v>
      </c>
      <c r="E528" s="426" t="s">
        <v>4069</v>
      </c>
      <c r="F528" s="427">
        <v>46129.33</v>
      </c>
    </row>
    <row r="529" spans="1:6" ht="25.5" customHeight="1" x14ac:dyDescent="0.25">
      <c r="A529" s="438" t="s">
        <v>2077</v>
      </c>
      <c r="B529" s="438" t="s">
        <v>2078</v>
      </c>
      <c r="C529" s="423"/>
      <c r="D529" s="424"/>
      <c r="E529" s="692" t="s">
        <v>2079</v>
      </c>
      <c r="F529" s="693"/>
    </row>
    <row r="530" spans="1:6" ht="12.75" customHeight="1" x14ac:dyDescent="0.25">
      <c r="A530" s="425"/>
      <c r="B530" s="425"/>
      <c r="C530" s="423" t="s">
        <v>2080</v>
      </c>
      <c r="D530" s="424" t="s">
        <v>2081</v>
      </c>
      <c r="E530" s="426" t="s">
        <v>2082</v>
      </c>
      <c r="F530" s="427">
        <v>1115.47</v>
      </c>
    </row>
    <row r="531" spans="1:6" ht="12.75" customHeight="1" x14ac:dyDescent="0.25">
      <c r="A531" s="425"/>
      <c r="B531" s="425"/>
      <c r="C531" s="423" t="s">
        <v>2083</v>
      </c>
      <c r="D531" s="424" t="s">
        <v>2084</v>
      </c>
      <c r="E531" s="426" t="s">
        <v>2085</v>
      </c>
      <c r="F531" s="427">
        <v>1723.9</v>
      </c>
    </row>
    <row r="532" spans="1:6" ht="12.75" customHeight="1" x14ac:dyDescent="0.25">
      <c r="A532" s="425"/>
      <c r="B532" s="425"/>
      <c r="C532" s="423" t="s">
        <v>2086</v>
      </c>
      <c r="D532" s="424" t="s">
        <v>2087</v>
      </c>
      <c r="E532" s="426" t="s">
        <v>2088</v>
      </c>
      <c r="F532" s="427">
        <v>2332.34</v>
      </c>
    </row>
    <row r="533" spans="1:6" ht="12.75" customHeight="1" x14ac:dyDescent="0.25">
      <c r="A533" s="425"/>
      <c r="B533" s="425"/>
      <c r="C533" s="423" t="s">
        <v>2089</v>
      </c>
      <c r="D533" s="424" t="s">
        <v>2090</v>
      </c>
      <c r="E533" s="426" t="s">
        <v>2091</v>
      </c>
      <c r="F533" s="427">
        <v>2925.26</v>
      </c>
    </row>
    <row r="534" spans="1:6" ht="12.75" customHeight="1" x14ac:dyDescent="0.25">
      <c r="A534" s="425"/>
      <c r="B534" s="425"/>
      <c r="C534" s="423" t="s">
        <v>2092</v>
      </c>
      <c r="D534" s="424" t="s">
        <v>2093</v>
      </c>
      <c r="E534" s="426" t="s">
        <v>2094</v>
      </c>
      <c r="F534" s="427">
        <v>3549.21</v>
      </c>
    </row>
    <row r="535" spans="1:6" ht="12.75" customHeight="1" x14ac:dyDescent="0.25">
      <c r="A535" s="425"/>
      <c r="B535" s="425"/>
      <c r="C535" s="423" t="s">
        <v>2095</v>
      </c>
      <c r="D535" s="424" t="s">
        <v>2096</v>
      </c>
      <c r="E535" s="426" t="s">
        <v>2097</v>
      </c>
      <c r="F535" s="427">
        <v>4157.6499999999996</v>
      </c>
    </row>
    <row r="536" spans="1:6" ht="12.75" customHeight="1" x14ac:dyDescent="0.25">
      <c r="A536" s="425"/>
      <c r="B536" s="425"/>
      <c r="C536" s="423" t="s">
        <v>2098</v>
      </c>
      <c r="D536" s="424" t="s">
        <v>2099</v>
      </c>
      <c r="E536" s="426" t="s">
        <v>2100</v>
      </c>
      <c r="F536" s="427">
        <v>4766.08</v>
      </c>
    </row>
    <row r="537" spans="1:6" ht="12.75" customHeight="1" x14ac:dyDescent="0.25">
      <c r="A537" s="425"/>
      <c r="B537" s="425"/>
      <c r="C537" s="423" t="s">
        <v>2101</v>
      </c>
      <c r="D537" s="424" t="s">
        <v>2102</v>
      </c>
      <c r="E537" s="426" t="s">
        <v>2103</v>
      </c>
      <c r="F537" s="427">
        <v>5577.33</v>
      </c>
    </row>
    <row r="538" spans="1:6" ht="12.75" customHeight="1" x14ac:dyDescent="0.25">
      <c r="A538" s="425"/>
      <c r="B538" s="425"/>
      <c r="C538" s="423" t="s">
        <v>2104</v>
      </c>
      <c r="D538" s="424" t="s">
        <v>2105</v>
      </c>
      <c r="E538" s="426" t="s">
        <v>2106</v>
      </c>
      <c r="F538" s="427">
        <v>6794.2</v>
      </c>
    </row>
    <row r="539" spans="1:6" ht="12.75" customHeight="1" x14ac:dyDescent="0.25">
      <c r="A539" s="425"/>
      <c r="B539" s="425"/>
      <c r="C539" s="423" t="s">
        <v>2107</v>
      </c>
      <c r="D539" s="424" t="s">
        <v>2108</v>
      </c>
      <c r="E539" s="426" t="s">
        <v>2109</v>
      </c>
      <c r="F539" s="427">
        <v>8011.07</v>
      </c>
    </row>
    <row r="540" spans="1:6" ht="12.75" customHeight="1" x14ac:dyDescent="0.25">
      <c r="A540" s="425"/>
      <c r="B540" s="425"/>
      <c r="C540" s="423" t="s">
        <v>2110</v>
      </c>
      <c r="D540" s="424" t="s">
        <v>2111</v>
      </c>
      <c r="E540" s="426" t="s">
        <v>2112</v>
      </c>
      <c r="F540" s="427">
        <v>9227.9500000000007</v>
      </c>
    </row>
    <row r="541" spans="1:6" ht="12.75" customHeight="1" x14ac:dyDescent="0.25">
      <c r="A541" s="425"/>
      <c r="B541" s="425"/>
      <c r="C541" s="423" t="s">
        <v>2113</v>
      </c>
      <c r="D541" s="424" t="s">
        <v>2114</v>
      </c>
      <c r="E541" s="426" t="s">
        <v>2115</v>
      </c>
      <c r="F541" s="427">
        <v>10444.82</v>
      </c>
    </row>
    <row r="542" spans="1:6" ht="12.75" customHeight="1" x14ac:dyDescent="0.25">
      <c r="A542" s="425"/>
      <c r="B542" s="425"/>
      <c r="C542" s="423" t="s">
        <v>2116</v>
      </c>
      <c r="D542" s="424" t="s">
        <v>2117</v>
      </c>
      <c r="E542" s="426" t="s">
        <v>2118</v>
      </c>
      <c r="F542" s="427">
        <v>11661.69</v>
      </c>
    </row>
    <row r="543" spans="1:6" ht="12.75" customHeight="1" x14ac:dyDescent="0.25">
      <c r="A543" s="428"/>
      <c r="B543" s="428"/>
      <c r="C543" s="423" t="s">
        <v>2119</v>
      </c>
      <c r="D543" s="424" t="s">
        <v>2120</v>
      </c>
      <c r="E543" s="426" t="s">
        <v>3491</v>
      </c>
      <c r="F543" s="427">
        <v>12878.56</v>
      </c>
    </row>
    <row r="544" spans="1:6" ht="25.5" customHeight="1" x14ac:dyDescent="0.25">
      <c r="A544" s="422" t="s">
        <v>2121</v>
      </c>
      <c r="B544" s="422" t="s">
        <v>2122</v>
      </c>
      <c r="C544" s="423"/>
      <c r="D544" s="424"/>
      <c r="E544" s="692" t="s">
        <v>2123</v>
      </c>
      <c r="F544" s="693"/>
    </row>
    <row r="545" spans="1:6" ht="14.25" customHeight="1" x14ac:dyDescent="0.25">
      <c r="A545" s="425"/>
      <c r="B545" s="425"/>
      <c r="C545" s="423" t="s">
        <v>2124</v>
      </c>
      <c r="D545" s="424" t="s">
        <v>2125</v>
      </c>
      <c r="E545" s="426" t="s">
        <v>4070</v>
      </c>
      <c r="F545" s="427">
        <v>836.44</v>
      </c>
    </row>
    <row r="546" spans="1:6" ht="14.25" customHeight="1" x14ac:dyDescent="0.25">
      <c r="A546" s="425"/>
      <c r="B546" s="425"/>
      <c r="C546" s="423" t="s">
        <v>2126</v>
      </c>
      <c r="D546" s="424" t="s">
        <v>2127</v>
      </c>
      <c r="E546" s="426" t="s">
        <v>4071</v>
      </c>
      <c r="F546" s="427">
        <v>1463.77</v>
      </c>
    </row>
    <row r="547" spans="1:6" ht="14.25" customHeight="1" x14ac:dyDescent="0.25">
      <c r="A547" s="425"/>
      <c r="B547" s="425"/>
      <c r="C547" s="423" t="s">
        <v>2128</v>
      </c>
      <c r="D547" s="424" t="s">
        <v>2129</v>
      </c>
      <c r="E547" s="426" t="s">
        <v>4072</v>
      </c>
      <c r="F547" s="427">
        <v>2091.1</v>
      </c>
    </row>
    <row r="548" spans="1:6" ht="14.25" customHeight="1" x14ac:dyDescent="0.25">
      <c r="A548" s="425"/>
      <c r="B548" s="425"/>
      <c r="C548" s="423" t="s">
        <v>2130</v>
      </c>
      <c r="D548" s="424" t="s">
        <v>2131</v>
      </c>
      <c r="E548" s="426" t="s">
        <v>4073</v>
      </c>
      <c r="F548" s="427">
        <v>2718.43</v>
      </c>
    </row>
    <row r="549" spans="1:6" ht="12.75" customHeight="1" x14ac:dyDescent="0.25">
      <c r="A549" s="425"/>
      <c r="B549" s="425"/>
      <c r="C549" s="423" t="s">
        <v>2132</v>
      </c>
      <c r="D549" s="424" t="s">
        <v>2133</v>
      </c>
      <c r="E549" s="426" t="s">
        <v>2134</v>
      </c>
      <c r="F549" s="427">
        <v>3136.65</v>
      </c>
    </row>
    <row r="550" spans="1:6" ht="12.75" customHeight="1" x14ac:dyDescent="0.25">
      <c r="A550" s="425"/>
      <c r="B550" s="425"/>
      <c r="C550" s="423" t="s">
        <v>2135</v>
      </c>
      <c r="D550" s="424" t="s">
        <v>2136</v>
      </c>
      <c r="E550" s="426" t="s">
        <v>2137</v>
      </c>
      <c r="F550" s="427">
        <v>3763.98</v>
      </c>
    </row>
    <row r="551" spans="1:6" ht="12.75" customHeight="1" x14ac:dyDescent="0.25">
      <c r="A551" s="425"/>
      <c r="B551" s="425"/>
      <c r="C551" s="423" t="s">
        <v>2138</v>
      </c>
      <c r="D551" s="424" t="s">
        <v>2139</v>
      </c>
      <c r="E551" s="426" t="s">
        <v>2140</v>
      </c>
      <c r="F551" s="427">
        <v>4391.3100000000004</v>
      </c>
    </row>
    <row r="552" spans="1:6" ht="12.75" customHeight="1" x14ac:dyDescent="0.25">
      <c r="A552" s="425"/>
      <c r="B552" s="425"/>
      <c r="C552" s="423" t="s">
        <v>2141</v>
      </c>
      <c r="D552" s="424" t="s">
        <v>2142</v>
      </c>
      <c r="E552" s="426" t="s">
        <v>2143</v>
      </c>
      <c r="F552" s="427">
        <v>5018.6400000000003</v>
      </c>
    </row>
    <row r="553" spans="1:6" ht="12.75" customHeight="1" x14ac:dyDescent="0.25">
      <c r="A553" s="425"/>
      <c r="B553" s="425"/>
      <c r="C553" s="423" t="s">
        <v>2144</v>
      </c>
      <c r="D553" s="424" t="s">
        <v>2145</v>
      </c>
      <c r="E553" s="426" t="s">
        <v>2146</v>
      </c>
      <c r="F553" s="427">
        <v>5645.97</v>
      </c>
    </row>
    <row r="554" spans="1:6" ht="12.75" customHeight="1" x14ac:dyDescent="0.25">
      <c r="A554" s="425"/>
      <c r="B554" s="425"/>
      <c r="C554" s="423" t="s">
        <v>2147</v>
      </c>
      <c r="D554" s="424" t="s">
        <v>2148</v>
      </c>
      <c r="E554" s="426" t="s">
        <v>2149</v>
      </c>
      <c r="F554" s="427">
        <v>6273.3</v>
      </c>
    </row>
    <row r="555" spans="1:6" ht="12.75" customHeight="1" x14ac:dyDescent="0.25">
      <c r="A555" s="425"/>
      <c r="B555" s="425"/>
      <c r="C555" s="423" t="s">
        <v>2150</v>
      </c>
      <c r="D555" s="424" t="s">
        <v>2151</v>
      </c>
      <c r="E555" s="426" t="s">
        <v>2152</v>
      </c>
      <c r="F555" s="427">
        <v>6900.63</v>
      </c>
    </row>
    <row r="556" spans="1:6" ht="12.75" customHeight="1" x14ac:dyDescent="0.25">
      <c r="A556" s="425"/>
      <c r="B556" s="425"/>
      <c r="C556" s="423" t="s">
        <v>2153</v>
      </c>
      <c r="D556" s="424" t="s">
        <v>2154</v>
      </c>
      <c r="E556" s="426" t="s">
        <v>2155</v>
      </c>
      <c r="F556" s="427">
        <v>7527.96</v>
      </c>
    </row>
    <row r="557" spans="1:6" ht="12.75" customHeight="1" x14ac:dyDescent="0.25">
      <c r="A557" s="425"/>
      <c r="B557" s="425"/>
      <c r="C557" s="423" t="s">
        <v>2156</v>
      </c>
      <c r="D557" s="424" t="s">
        <v>2157</v>
      </c>
      <c r="E557" s="426" t="s">
        <v>2158</v>
      </c>
      <c r="F557" s="427">
        <v>8155.29</v>
      </c>
    </row>
    <row r="558" spans="1:6" ht="12.75" customHeight="1" x14ac:dyDescent="0.25">
      <c r="A558" s="425"/>
      <c r="B558" s="425"/>
      <c r="C558" s="423" t="s">
        <v>2159</v>
      </c>
      <c r="D558" s="424" t="s">
        <v>2160</v>
      </c>
      <c r="E558" s="426" t="s">
        <v>2161</v>
      </c>
      <c r="F558" s="427">
        <v>8782.6200000000008</v>
      </c>
    </row>
    <row r="559" spans="1:6" ht="12.75" customHeight="1" x14ac:dyDescent="0.25">
      <c r="A559" s="425"/>
      <c r="B559" s="425"/>
      <c r="C559" s="423" t="s">
        <v>2162</v>
      </c>
      <c r="D559" s="424" t="s">
        <v>2163</v>
      </c>
      <c r="E559" s="426" t="s">
        <v>2164</v>
      </c>
      <c r="F559" s="427">
        <v>10037.280000000001</v>
      </c>
    </row>
    <row r="560" spans="1:6" ht="12.75" customHeight="1" x14ac:dyDescent="0.25">
      <c r="A560" s="428"/>
      <c r="B560" s="428"/>
      <c r="C560" s="423" t="s">
        <v>2165</v>
      </c>
      <c r="D560" s="424" t="s">
        <v>2166</v>
      </c>
      <c r="E560" s="426" t="s">
        <v>2167</v>
      </c>
      <c r="F560" s="427">
        <v>11291.94</v>
      </c>
    </row>
    <row r="561" spans="1:6" ht="12.75" customHeight="1" x14ac:dyDescent="0.25">
      <c r="A561" s="425"/>
      <c r="B561" s="425"/>
      <c r="C561" s="439" t="s">
        <v>2168</v>
      </c>
      <c r="D561" s="434" t="s">
        <v>2169</v>
      </c>
      <c r="E561" s="435" t="s">
        <v>2170</v>
      </c>
      <c r="F561" s="436">
        <v>12546.6</v>
      </c>
    </row>
    <row r="562" spans="1:6" ht="12.75" customHeight="1" x14ac:dyDescent="0.25">
      <c r="A562" s="425"/>
      <c r="B562" s="425"/>
      <c r="C562" s="423" t="s">
        <v>2171</v>
      </c>
      <c r="D562" s="424" t="s">
        <v>2172</v>
      </c>
      <c r="E562" s="426" t="s">
        <v>2173</v>
      </c>
      <c r="F562" s="427">
        <v>13801.26</v>
      </c>
    </row>
    <row r="563" spans="1:6" ht="12.75" customHeight="1" x14ac:dyDescent="0.25">
      <c r="A563" s="425"/>
      <c r="B563" s="425"/>
      <c r="C563" s="423" t="s">
        <v>2174</v>
      </c>
      <c r="D563" s="424" t="s">
        <v>2175</v>
      </c>
      <c r="E563" s="426" t="s">
        <v>4074</v>
      </c>
      <c r="F563" s="427">
        <v>15055.92</v>
      </c>
    </row>
    <row r="564" spans="1:6" ht="25.5" customHeight="1" x14ac:dyDescent="0.25">
      <c r="A564" s="422" t="s">
        <v>2176</v>
      </c>
      <c r="B564" s="430" t="s">
        <v>2177</v>
      </c>
      <c r="C564" s="431"/>
      <c r="D564" s="424"/>
      <c r="E564" s="692" t="s">
        <v>2178</v>
      </c>
      <c r="F564" s="693"/>
    </row>
    <row r="565" spans="1:6" ht="12.75" customHeight="1" x14ac:dyDescent="0.25">
      <c r="A565" s="425"/>
      <c r="B565" s="432"/>
      <c r="C565" s="431" t="s">
        <v>2179</v>
      </c>
      <c r="D565" s="424" t="s">
        <v>2180</v>
      </c>
      <c r="E565" s="426" t="s">
        <v>2181</v>
      </c>
      <c r="F565" s="427">
        <v>733.86</v>
      </c>
    </row>
    <row r="566" spans="1:6" ht="12.75" customHeight="1" x14ac:dyDescent="0.25">
      <c r="A566" s="425"/>
      <c r="B566" s="432"/>
      <c r="C566" s="431" t="s">
        <v>2182</v>
      </c>
      <c r="D566" s="424" t="s">
        <v>2183</v>
      </c>
      <c r="E566" s="426" t="s">
        <v>2184</v>
      </c>
      <c r="F566" s="427">
        <v>1068.95</v>
      </c>
    </row>
    <row r="567" spans="1:6" ht="12.75" customHeight="1" x14ac:dyDescent="0.25">
      <c r="A567" s="425"/>
      <c r="B567" s="432"/>
      <c r="C567" s="431" t="s">
        <v>2185</v>
      </c>
      <c r="D567" s="424" t="s">
        <v>2186</v>
      </c>
      <c r="E567" s="426" t="s">
        <v>2187</v>
      </c>
      <c r="F567" s="427">
        <v>1373.04</v>
      </c>
    </row>
    <row r="568" spans="1:6" ht="12.75" customHeight="1" x14ac:dyDescent="0.25">
      <c r="A568" s="425"/>
      <c r="B568" s="432"/>
      <c r="C568" s="431" t="s">
        <v>2188</v>
      </c>
      <c r="D568" s="424" t="s">
        <v>2189</v>
      </c>
      <c r="E568" s="426" t="s">
        <v>2190</v>
      </c>
      <c r="F568" s="427">
        <v>1710.32</v>
      </c>
    </row>
    <row r="569" spans="1:6" ht="12.75" customHeight="1" x14ac:dyDescent="0.25">
      <c r="A569" s="425"/>
      <c r="B569" s="432"/>
      <c r="C569" s="431" t="s">
        <v>2191</v>
      </c>
      <c r="D569" s="424" t="s">
        <v>2192</v>
      </c>
      <c r="E569" s="426" t="s">
        <v>2193</v>
      </c>
      <c r="F569" s="427">
        <v>2137.9</v>
      </c>
    </row>
    <row r="570" spans="1:6" ht="12.75" customHeight="1" x14ac:dyDescent="0.25">
      <c r="A570" s="425"/>
      <c r="B570" s="432"/>
      <c r="C570" s="433" t="s">
        <v>2194</v>
      </c>
      <c r="D570" s="434" t="s">
        <v>2195</v>
      </c>
      <c r="E570" s="435" t="s">
        <v>2196</v>
      </c>
      <c r="F570" s="436">
        <v>2779.27</v>
      </c>
    </row>
    <row r="571" spans="1:6" ht="12.75" customHeight="1" x14ac:dyDescent="0.25">
      <c r="A571" s="425"/>
      <c r="B571" s="432"/>
      <c r="C571" s="433" t="s">
        <v>2197</v>
      </c>
      <c r="D571" s="434" t="s">
        <v>2198</v>
      </c>
      <c r="E571" s="435" t="s">
        <v>2199</v>
      </c>
      <c r="F571" s="436">
        <v>3420.64</v>
      </c>
    </row>
    <row r="572" spans="1:6" ht="12.75" customHeight="1" x14ac:dyDescent="0.25">
      <c r="A572" s="425"/>
      <c r="B572" s="432"/>
      <c r="C572" s="431" t="s">
        <v>2200</v>
      </c>
      <c r="D572" s="424" t="s">
        <v>2201</v>
      </c>
      <c r="E572" s="426" t="s">
        <v>2202</v>
      </c>
      <c r="F572" s="427">
        <v>4275.8</v>
      </c>
    </row>
    <row r="573" spans="1:6" ht="12.75" customHeight="1" x14ac:dyDescent="0.25">
      <c r="A573" s="425"/>
      <c r="B573" s="432"/>
      <c r="C573" s="431" t="s">
        <v>2203</v>
      </c>
      <c r="D573" s="424" t="s">
        <v>2204</v>
      </c>
      <c r="E573" s="426" t="s">
        <v>2205</v>
      </c>
      <c r="F573" s="427">
        <v>5558.54</v>
      </c>
    </row>
    <row r="574" spans="1:6" ht="12.75" customHeight="1" x14ac:dyDescent="0.25">
      <c r="A574" s="425"/>
      <c r="B574" s="432"/>
      <c r="C574" s="431" t="s">
        <v>2206</v>
      </c>
      <c r="D574" s="424" t="s">
        <v>2207</v>
      </c>
      <c r="E574" s="426" t="s">
        <v>2208</v>
      </c>
      <c r="F574" s="427">
        <v>6841.28</v>
      </c>
    </row>
    <row r="575" spans="1:6" ht="12.75" customHeight="1" x14ac:dyDescent="0.25">
      <c r="A575" s="425"/>
      <c r="B575" s="432"/>
      <c r="C575" s="431" t="s">
        <v>2209</v>
      </c>
      <c r="D575" s="424" t="s">
        <v>2210</v>
      </c>
      <c r="E575" s="426" t="s">
        <v>2211</v>
      </c>
      <c r="F575" s="427">
        <v>8124.02</v>
      </c>
    </row>
    <row r="576" spans="1:6" ht="12.75" customHeight="1" x14ac:dyDescent="0.25">
      <c r="A576" s="425"/>
      <c r="B576" s="432"/>
      <c r="C576" s="431" t="s">
        <v>2212</v>
      </c>
      <c r="D576" s="424" t="s">
        <v>2213</v>
      </c>
      <c r="E576" s="426" t="s">
        <v>2214</v>
      </c>
      <c r="F576" s="427">
        <v>9406.76</v>
      </c>
    </row>
    <row r="577" spans="1:6" ht="12.75" customHeight="1" x14ac:dyDescent="0.25">
      <c r="A577" s="425"/>
      <c r="B577" s="432"/>
      <c r="C577" s="431" t="s">
        <v>2215</v>
      </c>
      <c r="D577" s="424" t="s">
        <v>2216</v>
      </c>
      <c r="E577" s="426" t="s">
        <v>2217</v>
      </c>
      <c r="F577" s="427">
        <v>10689.5</v>
      </c>
    </row>
    <row r="578" spans="1:6" ht="12.75" customHeight="1" x14ac:dyDescent="0.25">
      <c r="A578" s="425"/>
      <c r="B578" s="432"/>
      <c r="C578" s="431" t="s">
        <v>2218</v>
      </c>
      <c r="D578" s="424" t="s">
        <v>2219</v>
      </c>
      <c r="E578" s="426" t="s">
        <v>2220</v>
      </c>
      <c r="F578" s="427">
        <v>11972.24</v>
      </c>
    </row>
    <row r="579" spans="1:6" ht="12.75" customHeight="1" x14ac:dyDescent="0.25">
      <c r="A579" s="428"/>
      <c r="B579" s="437"/>
      <c r="C579" s="431" t="s">
        <v>2221</v>
      </c>
      <c r="D579" s="424" t="s">
        <v>2222</v>
      </c>
      <c r="E579" s="426" t="s">
        <v>3338</v>
      </c>
      <c r="F579" s="427">
        <v>13254.98</v>
      </c>
    </row>
    <row r="580" spans="1:6" ht="25.5" customHeight="1" x14ac:dyDescent="0.25">
      <c r="A580" s="438" t="s">
        <v>2223</v>
      </c>
      <c r="B580" s="438" t="s">
        <v>2224</v>
      </c>
      <c r="C580" s="423"/>
      <c r="D580" s="424"/>
      <c r="E580" s="692" t="s">
        <v>2225</v>
      </c>
      <c r="F580" s="693"/>
    </row>
    <row r="581" spans="1:6" ht="14.25" customHeight="1" x14ac:dyDescent="0.25">
      <c r="A581" s="425"/>
      <c r="B581" s="425"/>
      <c r="C581" s="423" t="s">
        <v>2226</v>
      </c>
      <c r="D581" s="424" t="s">
        <v>2227</v>
      </c>
      <c r="E581" s="426" t="s">
        <v>4075</v>
      </c>
      <c r="F581" s="427">
        <v>302.42</v>
      </c>
    </row>
    <row r="582" spans="1:6" ht="12.75" customHeight="1" x14ac:dyDescent="0.25">
      <c r="A582" s="425"/>
      <c r="B582" s="425"/>
      <c r="C582" s="423" t="s">
        <v>2228</v>
      </c>
      <c r="D582" s="424" t="s">
        <v>2229</v>
      </c>
      <c r="E582" s="426" t="s">
        <v>1335</v>
      </c>
      <c r="F582" s="427">
        <v>554.44000000000005</v>
      </c>
    </row>
    <row r="583" spans="1:6" ht="12.75" customHeight="1" x14ac:dyDescent="0.25">
      <c r="A583" s="425"/>
      <c r="B583" s="425"/>
      <c r="C583" s="423" t="s">
        <v>2230</v>
      </c>
      <c r="D583" s="424" t="s">
        <v>2231</v>
      </c>
      <c r="E583" s="426" t="s">
        <v>835</v>
      </c>
      <c r="F583" s="427">
        <v>856.86</v>
      </c>
    </row>
    <row r="584" spans="1:6" ht="12.75" customHeight="1" x14ac:dyDescent="0.25">
      <c r="A584" s="425"/>
      <c r="B584" s="425"/>
      <c r="C584" s="423" t="s">
        <v>2232</v>
      </c>
      <c r="D584" s="424" t="s">
        <v>2233</v>
      </c>
      <c r="E584" s="426" t="s">
        <v>838</v>
      </c>
      <c r="F584" s="427">
        <v>1159.28</v>
      </c>
    </row>
    <row r="585" spans="1:6" ht="12.75" customHeight="1" x14ac:dyDescent="0.25">
      <c r="A585" s="425"/>
      <c r="B585" s="425"/>
      <c r="C585" s="423" t="s">
        <v>2234</v>
      </c>
      <c r="D585" s="424" t="s">
        <v>2235</v>
      </c>
      <c r="E585" s="426" t="s">
        <v>841</v>
      </c>
      <c r="F585" s="427">
        <v>1461.7</v>
      </c>
    </row>
    <row r="586" spans="1:6" ht="12.75" customHeight="1" x14ac:dyDescent="0.25">
      <c r="A586" s="425"/>
      <c r="B586" s="425"/>
      <c r="C586" s="423" t="s">
        <v>2236</v>
      </c>
      <c r="D586" s="424" t="s">
        <v>2237</v>
      </c>
      <c r="E586" s="426" t="s">
        <v>844</v>
      </c>
      <c r="F586" s="427">
        <v>1764.12</v>
      </c>
    </row>
    <row r="587" spans="1:6" ht="12.75" customHeight="1" x14ac:dyDescent="0.25">
      <c r="A587" s="425"/>
      <c r="B587" s="425"/>
      <c r="C587" s="423" t="s">
        <v>2238</v>
      </c>
      <c r="D587" s="424" t="s">
        <v>2239</v>
      </c>
      <c r="E587" s="426" t="s">
        <v>847</v>
      </c>
      <c r="F587" s="427">
        <v>2066.54</v>
      </c>
    </row>
    <row r="588" spans="1:6" ht="12.75" customHeight="1" x14ac:dyDescent="0.25">
      <c r="A588" s="425"/>
      <c r="B588" s="425"/>
      <c r="C588" s="423" t="s">
        <v>2240</v>
      </c>
      <c r="D588" s="424" t="s">
        <v>2241</v>
      </c>
      <c r="E588" s="426" t="s">
        <v>850</v>
      </c>
      <c r="F588" s="427">
        <v>2368.96</v>
      </c>
    </row>
    <row r="589" spans="1:6" ht="12.75" customHeight="1" x14ac:dyDescent="0.25">
      <c r="A589" s="425"/>
      <c r="B589" s="425"/>
      <c r="C589" s="423" t="s">
        <v>2242</v>
      </c>
      <c r="D589" s="424" t="s">
        <v>2243</v>
      </c>
      <c r="E589" s="426" t="s">
        <v>1350</v>
      </c>
      <c r="F589" s="427">
        <v>2671.38</v>
      </c>
    </row>
    <row r="590" spans="1:6" ht="12.75" customHeight="1" x14ac:dyDescent="0.25">
      <c r="A590" s="425"/>
      <c r="B590" s="425"/>
      <c r="C590" s="423" t="s">
        <v>2244</v>
      </c>
      <c r="D590" s="424" t="s">
        <v>2245</v>
      </c>
      <c r="E590" s="426" t="s">
        <v>1353</v>
      </c>
      <c r="F590" s="427">
        <v>3074.6</v>
      </c>
    </row>
    <row r="591" spans="1:6" ht="12.75" customHeight="1" x14ac:dyDescent="0.25">
      <c r="A591" s="425"/>
      <c r="B591" s="425"/>
      <c r="C591" s="423" t="s">
        <v>2246</v>
      </c>
      <c r="D591" s="424" t="s">
        <v>2247</v>
      </c>
      <c r="E591" s="426" t="s">
        <v>1356</v>
      </c>
      <c r="F591" s="427">
        <v>3679.44</v>
      </c>
    </row>
    <row r="592" spans="1:6" ht="12.75" customHeight="1" x14ac:dyDescent="0.25">
      <c r="A592" s="425"/>
      <c r="B592" s="425"/>
      <c r="C592" s="423" t="s">
        <v>2248</v>
      </c>
      <c r="D592" s="424" t="s">
        <v>2249</v>
      </c>
      <c r="E592" s="426" t="s">
        <v>1359</v>
      </c>
      <c r="F592" s="427">
        <v>4284.28</v>
      </c>
    </row>
    <row r="593" spans="1:6" ht="12.75" customHeight="1" x14ac:dyDescent="0.25">
      <c r="A593" s="425"/>
      <c r="B593" s="425"/>
      <c r="C593" s="423" t="s">
        <v>2250</v>
      </c>
      <c r="D593" s="424" t="s">
        <v>2251</v>
      </c>
      <c r="E593" s="426" t="s">
        <v>2252</v>
      </c>
      <c r="F593" s="427">
        <v>5090.74</v>
      </c>
    </row>
    <row r="594" spans="1:6" ht="12.75" customHeight="1" x14ac:dyDescent="0.25">
      <c r="A594" s="425"/>
      <c r="B594" s="425"/>
      <c r="C594" s="423" t="s">
        <v>2253</v>
      </c>
      <c r="D594" s="424" t="s">
        <v>2254</v>
      </c>
      <c r="E594" s="426" t="s">
        <v>1368</v>
      </c>
      <c r="F594" s="427">
        <v>6300.42</v>
      </c>
    </row>
    <row r="595" spans="1:6" ht="12.75" customHeight="1" x14ac:dyDescent="0.25">
      <c r="A595" s="425"/>
      <c r="B595" s="425"/>
      <c r="C595" s="423" t="s">
        <v>2255</v>
      </c>
      <c r="D595" s="424" t="s">
        <v>2256</v>
      </c>
      <c r="E595" s="426" t="s">
        <v>1371</v>
      </c>
      <c r="F595" s="427">
        <v>7510.1</v>
      </c>
    </row>
    <row r="596" spans="1:6" ht="12.75" customHeight="1" x14ac:dyDescent="0.25">
      <c r="A596" s="425"/>
      <c r="B596" s="425"/>
      <c r="C596" s="423" t="s">
        <v>2257</v>
      </c>
      <c r="D596" s="424" t="s">
        <v>2258</v>
      </c>
      <c r="E596" s="426" t="s">
        <v>2259</v>
      </c>
      <c r="F596" s="427">
        <v>8719.7800000000007</v>
      </c>
    </row>
    <row r="597" spans="1:6" ht="12.75" customHeight="1" x14ac:dyDescent="0.25">
      <c r="A597" s="425"/>
      <c r="B597" s="425"/>
      <c r="C597" s="423" t="s">
        <v>2260</v>
      </c>
      <c r="D597" s="424" t="s">
        <v>2261</v>
      </c>
      <c r="E597" s="426" t="s">
        <v>2262</v>
      </c>
      <c r="F597" s="427">
        <v>10332.68</v>
      </c>
    </row>
    <row r="598" spans="1:6" ht="12.75" customHeight="1" x14ac:dyDescent="0.25">
      <c r="A598" s="425"/>
      <c r="B598" s="425"/>
      <c r="C598" s="423" t="s">
        <v>2263</v>
      </c>
      <c r="D598" s="424" t="s">
        <v>2264</v>
      </c>
      <c r="E598" s="426" t="s">
        <v>2265</v>
      </c>
      <c r="F598" s="427">
        <v>12752.04</v>
      </c>
    </row>
    <row r="599" spans="1:6" ht="12.75" customHeight="1" x14ac:dyDescent="0.25">
      <c r="A599" s="425"/>
      <c r="B599" s="425"/>
      <c r="C599" s="423" t="s">
        <v>2266</v>
      </c>
      <c r="D599" s="424" t="s">
        <v>2267</v>
      </c>
      <c r="E599" s="426" t="s">
        <v>2268</v>
      </c>
      <c r="F599" s="427">
        <v>15171.4</v>
      </c>
    </row>
    <row r="600" spans="1:6" ht="12.75" customHeight="1" x14ac:dyDescent="0.25">
      <c r="A600" s="425"/>
      <c r="B600" s="425"/>
      <c r="C600" s="423" t="s">
        <v>2269</v>
      </c>
      <c r="D600" s="424" t="s">
        <v>2270</v>
      </c>
      <c r="E600" s="426" t="s">
        <v>2271</v>
      </c>
      <c r="F600" s="427">
        <v>17590.759999999998</v>
      </c>
    </row>
    <row r="601" spans="1:6" ht="12.75" customHeight="1" x14ac:dyDescent="0.25">
      <c r="A601" s="425"/>
      <c r="B601" s="425"/>
      <c r="C601" s="423" t="s">
        <v>2272</v>
      </c>
      <c r="D601" s="424" t="s">
        <v>2273</v>
      </c>
      <c r="E601" s="426" t="s">
        <v>2274</v>
      </c>
      <c r="F601" s="427">
        <v>20816.580000000002</v>
      </c>
    </row>
    <row r="602" spans="1:6" ht="12.75" customHeight="1" x14ac:dyDescent="0.25">
      <c r="A602" s="425"/>
      <c r="B602" s="425"/>
      <c r="C602" s="423" t="s">
        <v>2275</v>
      </c>
      <c r="D602" s="424" t="s">
        <v>2276</v>
      </c>
      <c r="E602" s="426" t="s">
        <v>2277</v>
      </c>
      <c r="F602" s="427">
        <v>25655.3</v>
      </c>
    </row>
    <row r="603" spans="1:6" ht="12.75" customHeight="1" x14ac:dyDescent="0.25">
      <c r="A603" s="425"/>
      <c r="B603" s="425"/>
      <c r="C603" s="423" t="s">
        <v>2278</v>
      </c>
      <c r="D603" s="424" t="s">
        <v>2279</v>
      </c>
      <c r="E603" s="426" t="s">
        <v>2280</v>
      </c>
      <c r="F603" s="427">
        <v>30494.02</v>
      </c>
    </row>
    <row r="604" spans="1:6" ht="12.75" customHeight="1" x14ac:dyDescent="0.25">
      <c r="A604" s="425"/>
      <c r="B604" s="425"/>
      <c r="C604" s="423" t="s">
        <v>2281</v>
      </c>
      <c r="D604" s="424" t="s">
        <v>2282</v>
      </c>
      <c r="E604" s="426" t="s">
        <v>2283</v>
      </c>
      <c r="F604" s="427">
        <v>35332.74</v>
      </c>
    </row>
    <row r="605" spans="1:6" ht="12.75" customHeight="1" x14ac:dyDescent="0.25">
      <c r="A605" s="425"/>
      <c r="B605" s="425"/>
      <c r="C605" s="423" t="s">
        <v>2284</v>
      </c>
      <c r="D605" s="424" t="s">
        <v>2285</v>
      </c>
      <c r="E605" s="426" t="s">
        <v>2286</v>
      </c>
      <c r="F605" s="427">
        <v>40171.46</v>
      </c>
    </row>
    <row r="606" spans="1:6" ht="12.75" customHeight="1" x14ac:dyDescent="0.25">
      <c r="A606" s="425"/>
      <c r="B606" s="425"/>
      <c r="C606" s="423" t="s">
        <v>2287</v>
      </c>
      <c r="D606" s="424" t="s">
        <v>2288</v>
      </c>
      <c r="E606" s="426" t="s">
        <v>2289</v>
      </c>
      <c r="F606" s="427">
        <v>45010.18</v>
      </c>
    </row>
    <row r="607" spans="1:6" ht="12.75" customHeight="1" x14ac:dyDescent="0.25">
      <c r="A607" s="425"/>
      <c r="B607" s="425"/>
      <c r="C607" s="423" t="s">
        <v>2290</v>
      </c>
      <c r="D607" s="424" t="s">
        <v>2291</v>
      </c>
      <c r="E607" s="426" t="s">
        <v>2292</v>
      </c>
      <c r="F607" s="427">
        <v>49848.9</v>
      </c>
    </row>
    <row r="608" spans="1:6" ht="12.75" customHeight="1" x14ac:dyDescent="0.25">
      <c r="A608" s="428"/>
      <c r="B608" s="428"/>
      <c r="C608" s="423" t="s">
        <v>2293</v>
      </c>
      <c r="D608" s="424" t="s">
        <v>2294</v>
      </c>
      <c r="E608" s="426" t="s">
        <v>3533</v>
      </c>
      <c r="F608" s="427">
        <v>54687.62</v>
      </c>
    </row>
    <row r="609" spans="1:6" ht="25.5" customHeight="1" x14ac:dyDescent="0.25">
      <c r="A609" s="422" t="s">
        <v>2295</v>
      </c>
      <c r="B609" s="422" t="s">
        <v>2296</v>
      </c>
      <c r="C609" s="423"/>
      <c r="D609" s="424"/>
      <c r="E609" s="692" t="s">
        <v>2297</v>
      </c>
      <c r="F609" s="693"/>
    </row>
    <row r="610" spans="1:6" ht="12.75" customHeight="1" x14ac:dyDescent="0.25">
      <c r="A610" s="425"/>
      <c r="B610" s="425"/>
      <c r="C610" s="423" t="s">
        <v>2298</v>
      </c>
      <c r="D610" s="424" t="s">
        <v>2299</v>
      </c>
      <c r="E610" s="426" t="s">
        <v>2300</v>
      </c>
      <c r="F610" s="427">
        <v>80.7</v>
      </c>
    </row>
    <row r="611" spans="1:6" ht="12.75" customHeight="1" x14ac:dyDescent="0.25">
      <c r="A611" s="425"/>
      <c r="B611" s="425"/>
      <c r="C611" s="423" t="s">
        <v>2301</v>
      </c>
      <c r="D611" s="424" t="s">
        <v>2302</v>
      </c>
      <c r="E611" s="426" t="s">
        <v>1644</v>
      </c>
      <c r="F611" s="427">
        <v>104.91</v>
      </c>
    </row>
    <row r="612" spans="1:6" ht="12.75" customHeight="1" x14ac:dyDescent="0.25">
      <c r="A612" s="425"/>
      <c r="B612" s="425"/>
      <c r="C612" s="423" t="s">
        <v>2303</v>
      </c>
      <c r="D612" s="424" t="s">
        <v>2304</v>
      </c>
      <c r="E612" s="426" t="s">
        <v>2305</v>
      </c>
      <c r="F612" s="427">
        <v>129.11000000000001</v>
      </c>
    </row>
    <row r="613" spans="1:6" ht="12.75" customHeight="1" x14ac:dyDescent="0.25">
      <c r="A613" s="425"/>
      <c r="B613" s="425"/>
      <c r="C613" s="423" t="s">
        <v>2306</v>
      </c>
      <c r="D613" s="424" t="s">
        <v>2307</v>
      </c>
      <c r="E613" s="426" t="s">
        <v>2308</v>
      </c>
      <c r="F613" s="427">
        <v>153.32</v>
      </c>
    </row>
    <row r="614" spans="1:6" ht="12.75" customHeight="1" x14ac:dyDescent="0.25">
      <c r="A614" s="425"/>
      <c r="B614" s="425"/>
      <c r="C614" s="423" t="s">
        <v>2309</v>
      </c>
      <c r="D614" s="424" t="s">
        <v>2310</v>
      </c>
      <c r="E614" s="426" t="s">
        <v>3534</v>
      </c>
      <c r="F614" s="427">
        <v>177.53</v>
      </c>
    </row>
    <row r="615" spans="1:6" ht="25.5" customHeight="1" x14ac:dyDescent="0.25">
      <c r="A615" s="422" t="s">
        <v>2311</v>
      </c>
      <c r="B615" s="430" t="s">
        <v>2312</v>
      </c>
      <c r="C615" s="431"/>
      <c r="D615" s="424"/>
      <c r="E615" s="692" t="s">
        <v>2313</v>
      </c>
      <c r="F615" s="693"/>
    </row>
    <row r="616" spans="1:6" ht="12.75" customHeight="1" x14ac:dyDescent="0.25">
      <c r="A616" s="425"/>
      <c r="B616" s="432"/>
      <c r="C616" s="431" t="s">
        <v>2314</v>
      </c>
      <c r="D616" s="424" t="s">
        <v>2315</v>
      </c>
      <c r="E616" s="426" t="s">
        <v>2316</v>
      </c>
      <c r="F616" s="427">
        <v>756.08</v>
      </c>
    </row>
    <row r="617" spans="1:6" ht="12.75" customHeight="1" x14ac:dyDescent="0.25">
      <c r="A617" s="425"/>
      <c r="B617" s="432"/>
      <c r="C617" s="431" t="s">
        <v>2317</v>
      </c>
      <c r="D617" s="424" t="s">
        <v>2318</v>
      </c>
      <c r="E617" s="426" t="s">
        <v>1199</v>
      </c>
      <c r="F617" s="427">
        <v>1323.14</v>
      </c>
    </row>
    <row r="618" spans="1:6" ht="12.75" customHeight="1" x14ac:dyDescent="0.25">
      <c r="A618" s="425"/>
      <c r="B618" s="432"/>
      <c r="C618" s="431" t="s">
        <v>2319</v>
      </c>
      <c r="D618" s="424" t="s">
        <v>2320</v>
      </c>
      <c r="E618" s="426" t="s">
        <v>1202</v>
      </c>
      <c r="F618" s="427">
        <v>1890.2</v>
      </c>
    </row>
    <row r="619" spans="1:6" ht="12.75" customHeight="1" x14ac:dyDescent="0.25">
      <c r="A619" s="425"/>
      <c r="B619" s="432"/>
      <c r="C619" s="431" t="s">
        <v>2321</v>
      </c>
      <c r="D619" s="424" t="s">
        <v>2322</v>
      </c>
      <c r="E619" s="426" t="s">
        <v>1205</v>
      </c>
      <c r="F619" s="427">
        <v>2457.2600000000002</v>
      </c>
    </row>
    <row r="620" spans="1:6" ht="12.75" customHeight="1" x14ac:dyDescent="0.25">
      <c r="A620" s="425"/>
      <c r="B620" s="432"/>
      <c r="C620" s="431" t="s">
        <v>2323</v>
      </c>
      <c r="D620" s="424" t="s">
        <v>2324</v>
      </c>
      <c r="E620" s="426" t="s">
        <v>1208</v>
      </c>
      <c r="F620" s="427">
        <v>3024.32</v>
      </c>
    </row>
    <row r="621" spans="1:6" ht="12.75" customHeight="1" x14ac:dyDescent="0.25">
      <c r="A621" s="425"/>
      <c r="B621" s="432"/>
      <c r="C621" s="431" t="s">
        <v>2325</v>
      </c>
      <c r="D621" s="424" t="s">
        <v>2326</v>
      </c>
      <c r="E621" s="426" t="s">
        <v>1020</v>
      </c>
      <c r="F621" s="427">
        <v>3547.36</v>
      </c>
    </row>
    <row r="622" spans="1:6" ht="12.75" customHeight="1" x14ac:dyDescent="0.25">
      <c r="A622" s="425"/>
      <c r="B622" s="432"/>
      <c r="C622" s="431" t="s">
        <v>2327</v>
      </c>
      <c r="D622" s="424" t="s">
        <v>2328</v>
      </c>
      <c r="E622" s="426" t="s">
        <v>1021</v>
      </c>
      <c r="F622" s="427">
        <v>4158.4399999999996</v>
      </c>
    </row>
    <row r="623" spans="1:6" ht="12.75" customHeight="1" x14ac:dyDescent="0.25">
      <c r="A623" s="425"/>
      <c r="B623" s="432"/>
      <c r="C623" s="431" t="s">
        <v>2329</v>
      </c>
      <c r="D623" s="424" t="s">
        <v>2330</v>
      </c>
      <c r="E623" s="426" t="s">
        <v>1022</v>
      </c>
      <c r="F623" s="427">
        <v>4725.5</v>
      </c>
    </row>
    <row r="624" spans="1:6" ht="12.75" customHeight="1" x14ac:dyDescent="0.25">
      <c r="A624" s="425"/>
      <c r="B624" s="432"/>
      <c r="C624" s="431" t="s">
        <v>2331</v>
      </c>
      <c r="D624" s="424" t="s">
        <v>2332</v>
      </c>
      <c r="E624" s="426" t="s">
        <v>1023</v>
      </c>
      <c r="F624" s="427">
        <v>5292.56</v>
      </c>
    </row>
    <row r="625" spans="1:6" ht="12.75" customHeight="1" x14ac:dyDescent="0.25">
      <c r="A625" s="425"/>
      <c r="B625" s="432"/>
      <c r="C625" s="431" t="s">
        <v>2333</v>
      </c>
      <c r="D625" s="424" t="s">
        <v>2334</v>
      </c>
      <c r="E625" s="426" t="s">
        <v>1219</v>
      </c>
      <c r="F625" s="427">
        <v>6048.64</v>
      </c>
    </row>
    <row r="626" spans="1:6" ht="12.75" customHeight="1" x14ac:dyDescent="0.25">
      <c r="A626" s="428"/>
      <c r="B626" s="437"/>
      <c r="C626" s="431" t="s">
        <v>2335</v>
      </c>
      <c r="D626" s="424" t="s">
        <v>2336</v>
      </c>
      <c r="E626" s="426" t="s">
        <v>1024</v>
      </c>
      <c r="F626" s="427">
        <v>7182.76</v>
      </c>
    </row>
    <row r="627" spans="1:6" ht="12.75" customHeight="1" x14ac:dyDescent="0.25">
      <c r="A627" s="425"/>
      <c r="B627" s="432"/>
      <c r="C627" s="433" t="s">
        <v>2337</v>
      </c>
      <c r="D627" s="434" t="s">
        <v>2338</v>
      </c>
      <c r="E627" s="435" t="s">
        <v>1025</v>
      </c>
      <c r="F627" s="436">
        <v>8316.8799999999992</v>
      </c>
    </row>
    <row r="628" spans="1:6" ht="12.75" customHeight="1" x14ac:dyDescent="0.25">
      <c r="A628" s="425"/>
      <c r="B628" s="432"/>
      <c r="C628" s="431" t="s">
        <v>2339</v>
      </c>
      <c r="D628" s="424" t="s">
        <v>2340</v>
      </c>
      <c r="E628" s="426" t="s">
        <v>1026</v>
      </c>
      <c r="F628" s="427">
        <v>9451</v>
      </c>
    </row>
    <row r="629" spans="1:6" ht="12.75" customHeight="1" x14ac:dyDescent="0.25">
      <c r="A629" s="425"/>
      <c r="B629" s="432"/>
      <c r="C629" s="431" t="s">
        <v>2341</v>
      </c>
      <c r="D629" s="424" t="s">
        <v>2342</v>
      </c>
      <c r="E629" s="426" t="s">
        <v>1027</v>
      </c>
      <c r="F629" s="427">
        <v>10585.12</v>
      </c>
    </row>
    <row r="630" spans="1:6" ht="12.75" customHeight="1" x14ac:dyDescent="0.25">
      <c r="A630" s="425"/>
      <c r="B630" s="432"/>
      <c r="C630" s="431" t="s">
        <v>2343</v>
      </c>
      <c r="D630" s="424" t="s">
        <v>2344</v>
      </c>
      <c r="E630" s="426" t="s">
        <v>459</v>
      </c>
      <c r="F630" s="427">
        <v>11719.24</v>
      </c>
    </row>
    <row r="631" spans="1:6" ht="12.75" customHeight="1" x14ac:dyDescent="0.25">
      <c r="A631" s="425"/>
      <c r="B631" s="432"/>
      <c r="C631" s="431" t="s">
        <v>2345</v>
      </c>
      <c r="D631" s="424" t="s">
        <v>2346</v>
      </c>
      <c r="E631" s="426" t="s">
        <v>462</v>
      </c>
      <c r="F631" s="427">
        <v>12853.36</v>
      </c>
    </row>
    <row r="632" spans="1:6" ht="12.75" customHeight="1" x14ac:dyDescent="0.25">
      <c r="A632" s="425"/>
      <c r="B632" s="432"/>
      <c r="C632" s="433" t="s">
        <v>2347</v>
      </c>
      <c r="D632" s="434" t="s">
        <v>2348</v>
      </c>
      <c r="E632" s="435" t="s">
        <v>465</v>
      </c>
      <c r="F632" s="436">
        <v>13987.48</v>
      </c>
    </row>
    <row r="633" spans="1:6" ht="12.75" customHeight="1" x14ac:dyDescent="0.25">
      <c r="A633" s="425"/>
      <c r="B633" s="432"/>
      <c r="C633" s="433" t="s">
        <v>2349</v>
      </c>
      <c r="D633" s="434" t="s">
        <v>2350</v>
      </c>
      <c r="E633" s="435" t="s">
        <v>468</v>
      </c>
      <c r="F633" s="436">
        <v>15121.6</v>
      </c>
    </row>
    <row r="634" spans="1:6" ht="12.75" customHeight="1" x14ac:dyDescent="0.25">
      <c r="A634" s="428"/>
      <c r="B634" s="437"/>
      <c r="C634" s="431" t="s">
        <v>2351</v>
      </c>
      <c r="D634" s="424" t="s">
        <v>2352</v>
      </c>
      <c r="E634" s="426" t="s">
        <v>3535</v>
      </c>
      <c r="F634" s="427">
        <v>16255.72</v>
      </c>
    </row>
    <row r="635" spans="1:6" ht="25.5" customHeight="1" x14ac:dyDescent="0.25">
      <c r="A635" s="438" t="s">
        <v>2353</v>
      </c>
      <c r="B635" s="438" t="s">
        <v>2354</v>
      </c>
      <c r="C635" s="423"/>
      <c r="D635" s="424"/>
      <c r="E635" s="692" t="s">
        <v>2355</v>
      </c>
      <c r="F635" s="693"/>
    </row>
    <row r="636" spans="1:6" ht="14.25" customHeight="1" x14ac:dyDescent="0.25">
      <c r="A636" s="425"/>
      <c r="B636" s="425"/>
      <c r="C636" s="423" t="s">
        <v>2356</v>
      </c>
      <c r="D636" s="424" t="s">
        <v>2357</v>
      </c>
      <c r="E636" s="426" t="s">
        <v>2358</v>
      </c>
      <c r="F636" s="427">
        <v>1312.17</v>
      </c>
    </row>
    <row r="637" spans="1:6" ht="12.75" customHeight="1" x14ac:dyDescent="0.25">
      <c r="A637" s="425"/>
      <c r="B637" s="425"/>
      <c r="C637" s="423" t="s">
        <v>2359</v>
      </c>
      <c r="D637" s="424" t="s">
        <v>2360</v>
      </c>
      <c r="E637" s="426" t="s">
        <v>2361</v>
      </c>
      <c r="F637" s="427">
        <v>2296.29</v>
      </c>
    </row>
    <row r="638" spans="1:6" ht="12.75" customHeight="1" x14ac:dyDescent="0.25">
      <c r="A638" s="425"/>
      <c r="B638" s="425"/>
      <c r="C638" s="423" t="s">
        <v>2362</v>
      </c>
      <c r="D638" s="424" t="s">
        <v>2363</v>
      </c>
      <c r="E638" s="426" t="s">
        <v>963</v>
      </c>
      <c r="F638" s="427">
        <v>3280.42</v>
      </c>
    </row>
    <row r="639" spans="1:6" ht="12.75" customHeight="1" x14ac:dyDescent="0.25">
      <c r="A639" s="425"/>
      <c r="B639" s="425"/>
      <c r="C639" s="423" t="s">
        <v>2364</v>
      </c>
      <c r="D639" s="424" t="s">
        <v>2365</v>
      </c>
      <c r="E639" s="426" t="s">
        <v>966</v>
      </c>
      <c r="F639" s="427">
        <v>4264.55</v>
      </c>
    </row>
    <row r="640" spans="1:6" ht="12.75" customHeight="1" x14ac:dyDescent="0.25">
      <c r="A640" s="425"/>
      <c r="B640" s="425"/>
      <c r="C640" s="423" t="s">
        <v>2366</v>
      </c>
      <c r="D640" s="424" t="s">
        <v>2367</v>
      </c>
      <c r="E640" s="426" t="s">
        <v>969</v>
      </c>
      <c r="F640" s="427">
        <v>5248.67</v>
      </c>
    </row>
    <row r="641" spans="1:6" ht="12.75" customHeight="1" x14ac:dyDescent="0.25">
      <c r="A641" s="425"/>
      <c r="B641" s="425"/>
      <c r="C641" s="423" t="s">
        <v>2368</v>
      </c>
      <c r="D641" s="424" t="s">
        <v>2369</v>
      </c>
      <c r="E641" s="426" t="s">
        <v>972</v>
      </c>
      <c r="F641" s="427">
        <v>6232.8</v>
      </c>
    </row>
    <row r="642" spans="1:6" ht="12.75" customHeight="1" x14ac:dyDescent="0.25">
      <c r="A642" s="425"/>
      <c r="B642" s="425"/>
      <c r="C642" s="423" t="s">
        <v>2370</v>
      </c>
      <c r="D642" s="424" t="s">
        <v>2371</v>
      </c>
      <c r="E642" s="426" t="s">
        <v>975</v>
      </c>
      <c r="F642" s="427">
        <v>7216.92</v>
      </c>
    </row>
    <row r="643" spans="1:6" ht="12.75" customHeight="1" x14ac:dyDescent="0.25">
      <c r="A643" s="425"/>
      <c r="B643" s="425"/>
      <c r="C643" s="423" t="s">
        <v>2372</v>
      </c>
      <c r="D643" s="424" t="s">
        <v>2373</v>
      </c>
      <c r="E643" s="426" t="s">
        <v>2374</v>
      </c>
      <c r="F643" s="427">
        <v>8529.09</v>
      </c>
    </row>
    <row r="644" spans="1:6" ht="12.75" customHeight="1" x14ac:dyDescent="0.25">
      <c r="A644" s="425"/>
      <c r="B644" s="425"/>
      <c r="C644" s="423" t="s">
        <v>2375</v>
      </c>
      <c r="D644" s="424" t="s">
        <v>2376</v>
      </c>
      <c r="E644" s="426" t="s">
        <v>2377</v>
      </c>
      <c r="F644" s="427">
        <v>10497.34</v>
      </c>
    </row>
    <row r="645" spans="1:6" ht="12.75" customHeight="1" x14ac:dyDescent="0.25">
      <c r="A645" s="425"/>
      <c r="B645" s="425"/>
      <c r="C645" s="423" t="s">
        <v>2378</v>
      </c>
      <c r="D645" s="424" t="s">
        <v>2379</v>
      </c>
      <c r="E645" s="426" t="s">
        <v>990</v>
      </c>
      <c r="F645" s="427">
        <v>12465.6</v>
      </c>
    </row>
    <row r="646" spans="1:6" ht="12.75" customHeight="1" x14ac:dyDescent="0.25">
      <c r="A646" s="425"/>
      <c r="B646" s="425"/>
      <c r="C646" s="423" t="s">
        <v>2380</v>
      </c>
      <c r="D646" s="424" t="s">
        <v>2381</v>
      </c>
      <c r="E646" s="426" t="s">
        <v>993</v>
      </c>
      <c r="F646" s="427">
        <v>14433.85</v>
      </c>
    </row>
    <row r="647" spans="1:6" ht="12.75" customHeight="1" x14ac:dyDescent="0.25">
      <c r="A647" s="425"/>
      <c r="B647" s="425"/>
      <c r="C647" s="423" t="s">
        <v>2382</v>
      </c>
      <c r="D647" s="424" t="s">
        <v>2383</v>
      </c>
      <c r="E647" s="426" t="s">
        <v>996</v>
      </c>
      <c r="F647" s="427">
        <v>16402.099999999999</v>
      </c>
    </row>
    <row r="648" spans="1:6" ht="12.75" customHeight="1" x14ac:dyDescent="0.25">
      <c r="A648" s="425"/>
      <c r="B648" s="425"/>
      <c r="C648" s="423" t="s">
        <v>2384</v>
      </c>
      <c r="D648" s="424" t="s">
        <v>2385</v>
      </c>
      <c r="E648" s="426" t="s">
        <v>999</v>
      </c>
      <c r="F648" s="427">
        <v>18370.349999999999</v>
      </c>
    </row>
    <row r="649" spans="1:6" ht="12.75" customHeight="1" x14ac:dyDescent="0.25">
      <c r="A649" s="425"/>
      <c r="B649" s="425"/>
      <c r="C649" s="423" t="s">
        <v>2386</v>
      </c>
      <c r="D649" s="424" t="s">
        <v>2387</v>
      </c>
      <c r="E649" s="426" t="s">
        <v>1002</v>
      </c>
      <c r="F649" s="427">
        <v>20338.599999999999</v>
      </c>
    </row>
    <row r="650" spans="1:6" ht="12.75" customHeight="1" x14ac:dyDescent="0.25">
      <c r="A650" s="425"/>
      <c r="B650" s="425"/>
      <c r="C650" s="423" t="s">
        <v>2388</v>
      </c>
      <c r="D650" s="424" t="s">
        <v>2389</v>
      </c>
      <c r="E650" s="426" t="s">
        <v>1005</v>
      </c>
      <c r="F650" s="427">
        <v>22306.86</v>
      </c>
    </row>
    <row r="651" spans="1:6" ht="12.75" customHeight="1" x14ac:dyDescent="0.25">
      <c r="A651" s="425"/>
      <c r="B651" s="425"/>
      <c r="C651" s="423" t="s">
        <v>2390</v>
      </c>
      <c r="D651" s="424" t="s">
        <v>2391</v>
      </c>
      <c r="E651" s="426" t="s">
        <v>1008</v>
      </c>
      <c r="F651" s="427">
        <v>24275.11</v>
      </c>
    </row>
    <row r="652" spans="1:6" ht="12.75" customHeight="1" x14ac:dyDescent="0.25">
      <c r="A652" s="425"/>
      <c r="B652" s="425"/>
      <c r="C652" s="423" t="s">
        <v>2392</v>
      </c>
      <c r="D652" s="424" t="s">
        <v>2393</v>
      </c>
      <c r="E652" s="426" t="s">
        <v>1011</v>
      </c>
      <c r="F652" s="427">
        <v>26243.360000000001</v>
      </c>
    </row>
    <row r="653" spans="1:6" ht="12.75" customHeight="1" x14ac:dyDescent="0.25">
      <c r="A653" s="425"/>
      <c r="B653" s="425"/>
      <c r="C653" s="423" t="s">
        <v>2394</v>
      </c>
      <c r="D653" s="424" t="s">
        <v>2395</v>
      </c>
      <c r="E653" s="426" t="s">
        <v>1129</v>
      </c>
      <c r="F653" s="427">
        <v>28867.7</v>
      </c>
    </row>
    <row r="654" spans="1:6" ht="12.75" customHeight="1" x14ac:dyDescent="0.25">
      <c r="A654" s="425"/>
      <c r="B654" s="425"/>
      <c r="C654" s="423" t="s">
        <v>2396</v>
      </c>
      <c r="D654" s="424" t="s">
        <v>2397</v>
      </c>
      <c r="E654" s="426" t="s">
        <v>1132</v>
      </c>
      <c r="F654" s="427">
        <v>32804.199999999997</v>
      </c>
    </row>
    <row r="655" spans="1:6" ht="12.75" customHeight="1" x14ac:dyDescent="0.25">
      <c r="A655" s="425"/>
      <c r="B655" s="425"/>
      <c r="C655" s="423" t="s">
        <v>2398</v>
      </c>
      <c r="D655" s="424" t="s">
        <v>2399</v>
      </c>
      <c r="E655" s="426" t="s">
        <v>2400</v>
      </c>
      <c r="F655" s="427">
        <v>38052.870000000003</v>
      </c>
    </row>
    <row r="656" spans="1:6" ht="12.75" customHeight="1" x14ac:dyDescent="0.25">
      <c r="A656" s="425"/>
      <c r="B656" s="425"/>
      <c r="C656" s="423" t="s">
        <v>2401</v>
      </c>
      <c r="D656" s="424" t="s">
        <v>2402</v>
      </c>
      <c r="E656" s="426" t="s">
        <v>2403</v>
      </c>
      <c r="F656" s="427">
        <v>45925.88</v>
      </c>
    </row>
    <row r="657" spans="1:6" ht="12.75" customHeight="1" x14ac:dyDescent="0.25">
      <c r="A657" s="425"/>
      <c r="B657" s="425"/>
      <c r="C657" s="423" t="s">
        <v>2404</v>
      </c>
      <c r="D657" s="424" t="s">
        <v>2405</v>
      </c>
      <c r="E657" s="426" t="s">
        <v>2406</v>
      </c>
      <c r="F657" s="427">
        <v>53798.89</v>
      </c>
    </row>
    <row r="658" spans="1:6" ht="12.75" customHeight="1" x14ac:dyDescent="0.25">
      <c r="A658" s="425"/>
      <c r="B658" s="425"/>
      <c r="C658" s="423" t="s">
        <v>2407</v>
      </c>
      <c r="D658" s="424" t="s">
        <v>2408</v>
      </c>
      <c r="E658" s="426" t="s">
        <v>2409</v>
      </c>
      <c r="F658" s="427">
        <v>64296.23</v>
      </c>
    </row>
    <row r="659" spans="1:6" ht="12.75" customHeight="1" x14ac:dyDescent="0.25">
      <c r="A659" s="425"/>
      <c r="B659" s="425"/>
      <c r="C659" s="423" t="s">
        <v>2410</v>
      </c>
      <c r="D659" s="424" t="s">
        <v>2411</v>
      </c>
      <c r="E659" s="426" t="s">
        <v>2412</v>
      </c>
      <c r="F659" s="427">
        <v>80042.25</v>
      </c>
    </row>
    <row r="660" spans="1:6" ht="12.75" customHeight="1" x14ac:dyDescent="0.25">
      <c r="A660" s="425"/>
      <c r="B660" s="425"/>
      <c r="C660" s="423" t="s">
        <v>2413</v>
      </c>
      <c r="D660" s="424" t="s">
        <v>2414</v>
      </c>
      <c r="E660" s="426" t="s">
        <v>2415</v>
      </c>
      <c r="F660" s="427">
        <v>95788.26</v>
      </c>
    </row>
    <row r="661" spans="1:6" ht="12.75" customHeight="1" x14ac:dyDescent="0.25">
      <c r="A661" s="425"/>
      <c r="B661" s="425"/>
      <c r="C661" s="423" t="s">
        <v>2416</v>
      </c>
      <c r="D661" s="424" t="s">
        <v>2417</v>
      </c>
      <c r="E661" s="426" t="s">
        <v>2418</v>
      </c>
      <c r="F661" s="427">
        <v>114158.62</v>
      </c>
    </row>
    <row r="662" spans="1:6" ht="12.75" customHeight="1" x14ac:dyDescent="0.25">
      <c r="A662" s="425"/>
      <c r="B662" s="425"/>
      <c r="C662" s="423" t="s">
        <v>2419</v>
      </c>
      <c r="D662" s="424" t="s">
        <v>2420</v>
      </c>
      <c r="E662" s="426" t="s">
        <v>2421</v>
      </c>
      <c r="F662" s="427">
        <v>137777.64000000001</v>
      </c>
    </row>
    <row r="663" spans="1:6" ht="12.75" customHeight="1" x14ac:dyDescent="0.25">
      <c r="A663" s="425"/>
      <c r="B663" s="425"/>
      <c r="C663" s="423" t="s">
        <v>2422</v>
      </c>
      <c r="D663" s="424" t="s">
        <v>2423</v>
      </c>
      <c r="E663" s="426" t="s">
        <v>2424</v>
      </c>
      <c r="F663" s="427">
        <v>161396.66</v>
      </c>
    </row>
    <row r="664" spans="1:6" ht="12.75" customHeight="1" x14ac:dyDescent="0.25">
      <c r="A664" s="428"/>
      <c r="B664" s="428"/>
      <c r="C664" s="423" t="s">
        <v>2425</v>
      </c>
      <c r="D664" s="424" t="s">
        <v>2426</v>
      </c>
      <c r="E664" s="426" t="s">
        <v>3537</v>
      </c>
      <c r="F664" s="427">
        <v>185015.69</v>
      </c>
    </row>
    <row r="665" spans="1:6" ht="25.5" customHeight="1" x14ac:dyDescent="0.25">
      <c r="A665" s="422" t="s">
        <v>2427</v>
      </c>
      <c r="B665" s="422" t="s">
        <v>2428</v>
      </c>
      <c r="C665" s="423"/>
      <c r="D665" s="424"/>
      <c r="E665" s="692" t="s">
        <v>2429</v>
      </c>
      <c r="F665" s="693"/>
    </row>
    <row r="666" spans="1:6" ht="12.75" customHeight="1" x14ac:dyDescent="0.25">
      <c r="A666" s="425"/>
      <c r="B666" s="425"/>
      <c r="C666" s="423" t="s">
        <v>2430</v>
      </c>
      <c r="D666" s="424" t="s">
        <v>2431</v>
      </c>
      <c r="E666" s="426" t="s">
        <v>2432</v>
      </c>
      <c r="F666" s="427">
        <v>959.54</v>
      </c>
    </row>
    <row r="667" spans="1:6" ht="12.75" customHeight="1" x14ac:dyDescent="0.25">
      <c r="A667" s="425"/>
      <c r="B667" s="425"/>
      <c r="C667" s="423" t="s">
        <v>2433</v>
      </c>
      <c r="D667" s="424" t="s">
        <v>2434</v>
      </c>
      <c r="E667" s="426" t="s">
        <v>1623</v>
      </c>
      <c r="F667" s="427">
        <v>1919.08</v>
      </c>
    </row>
    <row r="668" spans="1:6" ht="12.75" customHeight="1" x14ac:dyDescent="0.25">
      <c r="A668" s="425"/>
      <c r="B668" s="425"/>
      <c r="C668" s="423" t="s">
        <v>2435</v>
      </c>
      <c r="D668" s="424" t="s">
        <v>2436</v>
      </c>
      <c r="E668" s="426" t="s">
        <v>1626</v>
      </c>
      <c r="F668" s="427">
        <v>3358.39</v>
      </c>
    </row>
    <row r="669" spans="1:6" ht="12.75" customHeight="1" x14ac:dyDescent="0.25">
      <c r="A669" s="425"/>
      <c r="B669" s="425"/>
      <c r="C669" s="423" t="s">
        <v>2437</v>
      </c>
      <c r="D669" s="424" t="s">
        <v>2438</v>
      </c>
      <c r="E669" s="426" t="s">
        <v>1629</v>
      </c>
      <c r="F669" s="427">
        <v>4797.7</v>
      </c>
    </row>
    <row r="670" spans="1:6" ht="12.75" customHeight="1" x14ac:dyDescent="0.25">
      <c r="A670" s="425"/>
      <c r="B670" s="425"/>
      <c r="C670" s="423" t="s">
        <v>2439</v>
      </c>
      <c r="D670" s="424" t="s">
        <v>2440</v>
      </c>
      <c r="E670" s="426" t="s">
        <v>1632</v>
      </c>
      <c r="F670" s="427">
        <v>6237</v>
      </c>
    </row>
    <row r="671" spans="1:6" ht="12.75" customHeight="1" x14ac:dyDescent="0.25">
      <c r="A671" s="425"/>
      <c r="B671" s="425"/>
      <c r="C671" s="423" t="s">
        <v>2441</v>
      </c>
      <c r="D671" s="424" t="s">
        <v>2442</v>
      </c>
      <c r="E671" s="426" t="s">
        <v>1635</v>
      </c>
      <c r="F671" s="427">
        <v>7676.31</v>
      </c>
    </row>
    <row r="672" spans="1:6" ht="12.75" customHeight="1" x14ac:dyDescent="0.25">
      <c r="A672" s="425"/>
      <c r="B672" s="425"/>
      <c r="C672" s="423" t="s">
        <v>2443</v>
      </c>
      <c r="D672" s="424" t="s">
        <v>2444</v>
      </c>
      <c r="E672" s="426" t="s">
        <v>1638</v>
      </c>
      <c r="F672" s="427">
        <v>9115.6200000000008</v>
      </c>
    </row>
    <row r="673" spans="1:6" ht="12.75" customHeight="1" x14ac:dyDescent="0.25">
      <c r="A673" s="425"/>
      <c r="B673" s="425"/>
      <c r="C673" s="423" t="s">
        <v>2445</v>
      </c>
      <c r="D673" s="424" t="s">
        <v>2446</v>
      </c>
      <c r="E673" s="426" t="s">
        <v>1641</v>
      </c>
      <c r="F673" s="427">
        <v>10554.93</v>
      </c>
    </row>
    <row r="674" spans="1:6" ht="12.75" customHeight="1" x14ac:dyDescent="0.25">
      <c r="A674" s="425"/>
      <c r="B674" s="425"/>
      <c r="C674" s="423" t="s">
        <v>2447</v>
      </c>
      <c r="D674" s="424" t="s">
        <v>2448</v>
      </c>
      <c r="E674" s="426" t="s">
        <v>2449</v>
      </c>
      <c r="F674" s="427">
        <v>11770.66</v>
      </c>
    </row>
    <row r="675" spans="1:6" ht="12.75" customHeight="1" x14ac:dyDescent="0.25">
      <c r="A675" s="425"/>
      <c r="B675" s="425"/>
      <c r="C675" s="423" t="s">
        <v>2450</v>
      </c>
      <c r="D675" s="424" t="s">
        <v>2451</v>
      </c>
      <c r="E675" s="426" t="s">
        <v>2452</v>
      </c>
      <c r="F675" s="427">
        <v>13433.55</v>
      </c>
    </row>
    <row r="676" spans="1:6" ht="12.75" customHeight="1" x14ac:dyDescent="0.25">
      <c r="A676" s="425"/>
      <c r="B676" s="425"/>
      <c r="C676" s="423" t="s">
        <v>2453</v>
      </c>
      <c r="D676" s="424" t="s">
        <v>2454</v>
      </c>
      <c r="E676" s="426" t="s">
        <v>2305</v>
      </c>
      <c r="F676" s="427">
        <v>15352.62</v>
      </c>
    </row>
    <row r="677" spans="1:6" ht="12.75" customHeight="1" x14ac:dyDescent="0.25">
      <c r="A677" s="425"/>
      <c r="B677" s="425"/>
      <c r="C677" s="423" t="s">
        <v>2455</v>
      </c>
      <c r="D677" s="424" t="s">
        <v>2456</v>
      </c>
      <c r="E677" s="426" t="s">
        <v>2308</v>
      </c>
      <c r="F677" s="427">
        <v>18231.240000000002</v>
      </c>
    </row>
    <row r="678" spans="1:6" ht="12.75" customHeight="1" x14ac:dyDescent="0.25">
      <c r="A678" s="425"/>
      <c r="B678" s="425"/>
      <c r="C678" s="423" t="s">
        <v>2457</v>
      </c>
      <c r="D678" s="424" t="s">
        <v>2458</v>
      </c>
      <c r="E678" s="426" t="s">
        <v>2459</v>
      </c>
      <c r="F678" s="427">
        <v>21109.86</v>
      </c>
    </row>
    <row r="679" spans="1:6" ht="12.75" customHeight="1" x14ac:dyDescent="0.25">
      <c r="A679" s="425"/>
      <c r="B679" s="425"/>
      <c r="C679" s="423" t="s">
        <v>2460</v>
      </c>
      <c r="D679" s="424" t="s">
        <v>2461</v>
      </c>
      <c r="E679" s="426" t="s">
        <v>2462</v>
      </c>
      <c r="F679" s="427">
        <v>24948.01</v>
      </c>
    </row>
    <row r="680" spans="1:6" ht="12.75" customHeight="1" x14ac:dyDescent="0.25">
      <c r="A680" s="425"/>
      <c r="B680" s="425"/>
      <c r="C680" s="423" t="s">
        <v>2463</v>
      </c>
      <c r="D680" s="424" t="s">
        <v>2464</v>
      </c>
      <c r="E680" s="426" t="s">
        <v>2465</v>
      </c>
      <c r="F680" s="427">
        <v>30705.25</v>
      </c>
    </row>
    <row r="681" spans="1:6" ht="12.75" customHeight="1" x14ac:dyDescent="0.25">
      <c r="A681" s="425"/>
      <c r="B681" s="425"/>
      <c r="C681" s="423" t="s">
        <v>2466</v>
      </c>
      <c r="D681" s="424" t="s">
        <v>2467</v>
      </c>
      <c r="E681" s="426" t="s">
        <v>2468</v>
      </c>
      <c r="F681" s="427">
        <v>36462.480000000003</v>
      </c>
    </row>
    <row r="682" spans="1:6" ht="12.75" customHeight="1" x14ac:dyDescent="0.25">
      <c r="A682" s="425"/>
      <c r="B682" s="425"/>
      <c r="C682" s="423" t="s">
        <v>2469</v>
      </c>
      <c r="D682" s="424" t="s">
        <v>2470</v>
      </c>
      <c r="E682" s="426" t="s">
        <v>2471</v>
      </c>
      <c r="F682" s="427">
        <v>42219.72</v>
      </c>
    </row>
    <row r="683" spans="1:6" ht="12.75" customHeight="1" x14ac:dyDescent="0.25">
      <c r="A683" s="425"/>
      <c r="B683" s="425"/>
      <c r="C683" s="423" t="s">
        <v>2472</v>
      </c>
      <c r="D683" s="424" t="s">
        <v>2473</v>
      </c>
      <c r="E683" s="426" t="s">
        <v>2474</v>
      </c>
      <c r="F683" s="427">
        <v>47976.95</v>
      </c>
    </row>
    <row r="684" spans="1:6" ht="12.75" customHeight="1" x14ac:dyDescent="0.25">
      <c r="A684" s="425"/>
      <c r="B684" s="425"/>
      <c r="C684" s="423" t="s">
        <v>2475</v>
      </c>
      <c r="D684" s="424" t="s">
        <v>2476</v>
      </c>
      <c r="E684" s="426" t="s">
        <v>2477</v>
      </c>
      <c r="F684" s="427">
        <v>53734.18</v>
      </c>
    </row>
    <row r="685" spans="1:6" ht="12.75" customHeight="1" x14ac:dyDescent="0.25">
      <c r="A685" s="425"/>
      <c r="B685" s="425"/>
      <c r="C685" s="423" t="s">
        <v>2478</v>
      </c>
      <c r="D685" s="424" t="s">
        <v>2479</v>
      </c>
      <c r="E685" s="426" t="s">
        <v>2480</v>
      </c>
      <c r="F685" s="427">
        <v>59491.42</v>
      </c>
    </row>
    <row r="686" spans="1:6" ht="12.75" customHeight="1" x14ac:dyDescent="0.25">
      <c r="A686" s="425"/>
      <c r="B686" s="425"/>
      <c r="C686" s="423" t="s">
        <v>2481</v>
      </c>
      <c r="D686" s="424" t="s">
        <v>2482</v>
      </c>
      <c r="E686" s="426" t="s">
        <v>2483</v>
      </c>
      <c r="F686" s="427">
        <v>65248.65</v>
      </c>
    </row>
    <row r="687" spans="1:6" ht="12.75" customHeight="1" x14ac:dyDescent="0.25">
      <c r="A687" s="428"/>
      <c r="B687" s="428"/>
      <c r="C687" s="423" t="s">
        <v>2484</v>
      </c>
      <c r="D687" s="424" t="s">
        <v>2485</v>
      </c>
      <c r="E687" s="426" t="s">
        <v>3538</v>
      </c>
      <c r="F687" s="427">
        <v>71005.89</v>
      </c>
    </row>
    <row r="688" spans="1:6" ht="25.5" customHeight="1" x14ac:dyDescent="0.25">
      <c r="A688" s="422" t="s">
        <v>2486</v>
      </c>
      <c r="B688" s="422" t="s">
        <v>2487</v>
      </c>
      <c r="C688" s="423"/>
      <c r="D688" s="424"/>
      <c r="E688" s="692" t="s">
        <v>2488</v>
      </c>
      <c r="F688" s="693"/>
    </row>
    <row r="689" spans="1:6" ht="14.25" customHeight="1" x14ac:dyDescent="0.25">
      <c r="A689" s="425"/>
      <c r="B689" s="425"/>
      <c r="C689" s="423" t="s">
        <v>2489</v>
      </c>
      <c r="D689" s="424" t="s">
        <v>2490</v>
      </c>
      <c r="E689" s="426" t="s">
        <v>2491</v>
      </c>
      <c r="F689" s="427">
        <v>374.69</v>
      </c>
    </row>
    <row r="690" spans="1:6" ht="12.75" customHeight="1" x14ac:dyDescent="0.25">
      <c r="A690" s="425"/>
      <c r="B690" s="425"/>
      <c r="C690" s="423" t="s">
        <v>2492</v>
      </c>
      <c r="D690" s="424" t="s">
        <v>2493</v>
      </c>
      <c r="E690" s="426" t="s">
        <v>2494</v>
      </c>
      <c r="F690" s="427">
        <v>655.71</v>
      </c>
    </row>
    <row r="691" spans="1:6" ht="12.75" customHeight="1" x14ac:dyDescent="0.25">
      <c r="A691" s="425"/>
      <c r="B691" s="425"/>
      <c r="C691" s="423" t="s">
        <v>2495</v>
      </c>
      <c r="D691" s="424" t="s">
        <v>2496</v>
      </c>
      <c r="E691" s="426" t="s">
        <v>2497</v>
      </c>
      <c r="F691" s="427">
        <v>936.73</v>
      </c>
    </row>
    <row r="692" spans="1:6" ht="12.75" customHeight="1" x14ac:dyDescent="0.25">
      <c r="A692" s="425"/>
      <c r="B692" s="425"/>
      <c r="C692" s="423" t="s">
        <v>2498</v>
      </c>
      <c r="D692" s="424" t="s">
        <v>2499</v>
      </c>
      <c r="E692" s="426" t="s">
        <v>2500</v>
      </c>
      <c r="F692" s="427">
        <v>1217.75</v>
      </c>
    </row>
    <row r="693" spans="1:6" ht="12.75" customHeight="1" x14ac:dyDescent="0.25">
      <c r="A693" s="428"/>
      <c r="B693" s="428"/>
      <c r="C693" s="423" t="s">
        <v>2501</v>
      </c>
      <c r="D693" s="424" t="s">
        <v>2502</v>
      </c>
      <c r="E693" s="426" t="s">
        <v>2503</v>
      </c>
      <c r="F693" s="427">
        <v>1423.37</v>
      </c>
    </row>
    <row r="694" spans="1:6" ht="12.75" customHeight="1" x14ac:dyDescent="0.25">
      <c r="A694" s="440"/>
      <c r="B694" s="441"/>
      <c r="C694" s="433" t="s">
        <v>2504</v>
      </c>
      <c r="D694" s="434" t="s">
        <v>2505</v>
      </c>
      <c r="E694" s="435" t="s">
        <v>2506</v>
      </c>
      <c r="F694" s="436">
        <v>1779.79</v>
      </c>
    </row>
    <row r="695" spans="1:6" ht="12.75" customHeight="1" x14ac:dyDescent="0.25">
      <c r="A695" s="425"/>
      <c r="B695" s="432"/>
      <c r="C695" s="433" t="s">
        <v>2507</v>
      </c>
      <c r="D695" s="434" t="s">
        <v>2508</v>
      </c>
      <c r="E695" s="435" t="s">
        <v>2509</v>
      </c>
      <c r="F695" s="436">
        <v>2060.81</v>
      </c>
    </row>
    <row r="696" spans="1:6" ht="12.75" customHeight="1" x14ac:dyDescent="0.25">
      <c r="A696" s="425"/>
      <c r="B696" s="432"/>
      <c r="C696" s="431" t="s">
        <v>2510</v>
      </c>
      <c r="D696" s="424" t="s">
        <v>2511</v>
      </c>
      <c r="E696" s="426" t="s">
        <v>2512</v>
      </c>
      <c r="F696" s="427">
        <v>2341.83</v>
      </c>
    </row>
    <row r="697" spans="1:6" ht="12.75" customHeight="1" x14ac:dyDescent="0.25">
      <c r="A697" s="425"/>
      <c r="B697" s="432"/>
      <c r="C697" s="431" t="s">
        <v>2513</v>
      </c>
      <c r="D697" s="424" t="s">
        <v>2514</v>
      </c>
      <c r="E697" s="426" t="s">
        <v>2515</v>
      </c>
      <c r="F697" s="427">
        <v>2622.85</v>
      </c>
    </row>
    <row r="698" spans="1:6" ht="12.75" customHeight="1" x14ac:dyDescent="0.25">
      <c r="A698" s="425"/>
      <c r="B698" s="432"/>
      <c r="C698" s="431" t="s">
        <v>2516</v>
      </c>
      <c r="D698" s="424" t="s">
        <v>2517</v>
      </c>
      <c r="E698" s="426" t="s">
        <v>2518</v>
      </c>
      <c r="F698" s="427">
        <v>2997.55</v>
      </c>
    </row>
    <row r="699" spans="1:6" ht="12.75" customHeight="1" x14ac:dyDescent="0.25">
      <c r="A699" s="425"/>
      <c r="B699" s="432"/>
      <c r="C699" s="431" t="s">
        <v>2519</v>
      </c>
      <c r="D699" s="424" t="s">
        <v>2520</v>
      </c>
      <c r="E699" s="426" t="s">
        <v>2521</v>
      </c>
      <c r="F699" s="427">
        <v>3559.59</v>
      </c>
    </row>
    <row r="700" spans="1:6" ht="12.75" customHeight="1" x14ac:dyDescent="0.25">
      <c r="A700" s="425"/>
      <c r="B700" s="432"/>
      <c r="C700" s="431" t="s">
        <v>2522</v>
      </c>
      <c r="D700" s="424" t="s">
        <v>2523</v>
      </c>
      <c r="E700" s="426" t="s">
        <v>2524</v>
      </c>
      <c r="F700" s="427">
        <v>4121.63</v>
      </c>
    </row>
    <row r="701" spans="1:6" ht="12.75" customHeight="1" x14ac:dyDescent="0.25">
      <c r="A701" s="425"/>
      <c r="B701" s="432"/>
      <c r="C701" s="431" t="s">
        <v>2525</v>
      </c>
      <c r="D701" s="424" t="s">
        <v>2526</v>
      </c>
      <c r="E701" s="426" t="s">
        <v>2527</v>
      </c>
      <c r="F701" s="427">
        <v>4683.67</v>
      </c>
    </row>
    <row r="702" spans="1:6" ht="12.75" customHeight="1" x14ac:dyDescent="0.25">
      <c r="A702" s="425"/>
      <c r="B702" s="432"/>
      <c r="C702" s="431" t="s">
        <v>2528</v>
      </c>
      <c r="D702" s="424" t="s">
        <v>2529</v>
      </c>
      <c r="E702" s="426" t="s">
        <v>2530</v>
      </c>
      <c r="F702" s="427">
        <v>5245.71</v>
      </c>
    </row>
    <row r="703" spans="1:6" ht="12.75" customHeight="1" x14ac:dyDescent="0.25">
      <c r="A703" s="425"/>
      <c r="B703" s="432"/>
      <c r="C703" s="431" t="s">
        <v>2531</v>
      </c>
      <c r="D703" s="424" t="s">
        <v>2532</v>
      </c>
      <c r="E703" s="426" t="s">
        <v>2533</v>
      </c>
      <c r="F703" s="427">
        <v>5995.09</v>
      </c>
    </row>
    <row r="704" spans="1:6" ht="12.75" customHeight="1" x14ac:dyDescent="0.25">
      <c r="A704" s="425"/>
      <c r="B704" s="432"/>
      <c r="C704" s="431" t="s">
        <v>2534</v>
      </c>
      <c r="D704" s="424" t="s">
        <v>2535</v>
      </c>
      <c r="E704" s="426" t="s">
        <v>2536</v>
      </c>
      <c r="F704" s="427">
        <v>7119.17</v>
      </c>
    </row>
    <row r="705" spans="1:6" ht="12.75" customHeight="1" x14ac:dyDescent="0.25">
      <c r="A705" s="425"/>
      <c r="B705" s="432"/>
      <c r="C705" s="431" t="s">
        <v>2537</v>
      </c>
      <c r="D705" s="424" t="s">
        <v>2538</v>
      </c>
      <c r="E705" s="426" t="s">
        <v>2539</v>
      </c>
      <c r="F705" s="427">
        <v>8243.25</v>
      </c>
    </row>
    <row r="706" spans="1:6" ht="12.75" customHeight="1" x14ac:dyDescent="0.25">
      <c r="A706" s="425"/>
      <c r="B706" s="432"/>
      <c r="C706" s="431" t="s">
        <v>2540</v>
      </c>
      <c r="D706" s="424" t="s">
        <v>2541</v>
      </c>
      <c r="E706" s="426" t="s">
        <v>2542</v>
      </c>
      <c r="F706" s="427">
        <v>9367.33</v>
      </c>
    </row>
    <row r="707" spans="1:6" ht="12.75" customHeight="1" x14ac:dyDescent="0.25">
      <c r="A707" s="425"/>
      <c r="B707" s="432"/>
      <c r="C707" s="431" t="s">
        <v>2543</v>
      </c>
      <c r="D707" s="424" t="s">
        <v>2544</v>
      </c>
      <c r="E707" s="426" t="s">
        <v>2545</v>
      </c>
      <c r="F707" s="427">
        <v>10491.41</v>
      </c>
    </row>
    <row r="708" spans="1:6" ht="12.75" customHeight="1" x14ac:dyDescent="0.25">
      <c r="A708" s="425"/>
      <c r="B708" s="432"/>
      <c r="C708" s="431" t="s">
        <v>2546</v>
      </c>
      <c r="D708" s="424" t="s">
        <v>2547</v>
      </c>
      <c r="E708" s="426" t="s">
        <v>2548</v>
      </c>
      <c r="F708" s="427">
        <v>11615.49</v>
      </c>
    </row>
    <row r="709" spans="1:6" ht="12.75" customHeight="1" x14ac:dyDescent="0.25">
      <c r="A709" s="425"/>
      <c r="B709" s="432"/>
      <c r="C709" s="431" t="s">
        <v>2549</v>
      </c>
      <c r="D709" s="424" t="s">
        <v>2550</v>
      </c>
      <c r="E709" s="426" t="s">
        <v>2551</v>
      </c>
      <c r="F709" s="427">
        <v>12739.57</v>
      </c>
    </row>
    <row r="710" spans="1:6" ht="12.75" customHeight="1" x14ac:dyDescent="0.25">
      <c r="A710" s="425"/>
      <c r="B710" s="432"/>
      <c r="C710" s="431" t="s">
        <v>2552</v>
      </c>
      <c r="D710" s="424" t="s">
        <v>2553</v>
      </c>
      <c r="E710" s="426" t="s">
        <v>2554</v>
      </c>
      <c r="F710" s="427">
        <v>13863.65</v>
      </c>
    </row>
    <row r="711" spans="1:6" ht="12.75" customHeight="1" x14ac:dyDescent="0.25">
      <c r="A711" s="425"/>
      <c r="B711" s="432"/>
      <c r="C711" s="431" t="s">
        <v>2555</v>
      </c>
      <c r="D711" s="424" t="s">
        <v>2556</v>
      </c>
      <c r="E711" s="426" t="s">
        <v>2557</v>
      </c>
      <c r="F711" s="427">
        <v>14987.73</v>
      </c>
    </row>
    <row r="712" spans="1:6" ht="12.75" customHeight="1" x14ac:dyDescent="0.25">
      <c r="A712" s="425"/>
      <c r="B712" s="432"/>
      <c r="C712" s="431" t="s">
        <v>2558</v>
      </c>
      <c r="D712" s="424" t="s">
        <v>2559</v>
      </c>
      <c r="E712" s="426" t="s">
        <v>3541</v>
      </c>
      <c r="F712" s="427">
        <v>16111.81</v>
      </c>
    </row>
    <row r="713" spans="1:6" ht="28" x14ac:dyDescent="0.25">
      <c r="A713" s="422" t="s">
        <v>2560</v>
      </c>
      <c r="B713" s="490" t="s">
        <v>2561</v>
      </c>
      <c r="C713" s="431"/>
      <c r="D713" s="424"/>
      <c r="E713" s="692" t="s">
        <v>2562</v>
      </c>
      <c r="F713" s="693"/>
    </row>
    <row r="714" spans="1:6" ht="14.25" customHeight="1" x14ac:dyDescent="0.25">
      <c r="A714" s="425"/>
      <c r="B714" s="432"/>
      <c r="C714" s="431" t="s">
        <v>2563</v>
      </c>
      <c r="D714" s="424" t="s">
        <v>2564</v>
      </c>
      <c r="E714" s="426" t="s">
        <v>2565</v>
      </c>
      <c r="F714" s="427">
        <v>532.48</v>
      </c>
    </row>
    <row r="715" spans="1:6" ht="14.25" customHeight="1" x14ac:dyDescent="0.25">
      <c r="A715" s="425"/>
      <c r="B715" s="432"/>
      <c r="C715" s="431" t="s">
        <v>2568</v>
      </c>
      <c r="D715" s="424" t="s">
        <v>2569</v>
      </c>
      <c r="E715" s="426" t="s">
        <v>2570</v>
      </c>
      <c r="F715" s="427">
        <v>798.72</v>
      </c>
    </row>
    <row r="716" spans="1:6" ht="12.75" customHeight="1" x14ac:dyDescent="0.25">
      <c r="A716" s="425"/>
      <c r="B716" s="432"/>
      <c r="C716" s="431" t="s">
        <v>2573</v>
      </c>
      <c r="D716" s="424" t="s">
        <v>2574</v>
      </c>
      <c r="E716" s="426" t="s">
        <v>2575</v>
      </c>
      <c r="F716" s="427">
        <v>1064.97</v>
      </c>
    </row>
    <row r="717" spans="1:6" ht="12.75" customHeight="1" x14ac:dyDescent="0.25">
      <c r="A717" s="425"/>
      <c r="B717" s="432"/>
      <c r="C717" s="431" t="s">
        <v>2578</v>
      </c>
      <c r="D717" s="424" t="s">
        <v>2579</v>
      </c>
      <c r="E717" s="426" t="s">
        <v>2580</v>
      </c>
      <c r="F717" s="427">
        <v>1331.21</v>
      </c>
    </row>
    <row r="718" spans="1:6" ht="12.75" customHeight="1" x14ac:dyDescent="0.25">
      <c r="A718" s="425"/>
      <c r="B718" s="432"/>
      <c r="C718" s="431" t="s">
        <v>2583</v>
      </c>
      <c r="D718" s="424" t="s">
        <v>2584</v>
      </c>
      <c r="E718" s="426" t="s">
        <v>2585</v>
      </c>
      <c r="F718" s="427">
        <v>1690.63</v>
      </c>
    </row>
    <row r="719" spans="1:6" ht="12.75" customHeight="1" x14ac:dyDescent="0.25">
      <c r="A719" s="425"/>
      <c r="B719" s="432"/>
      <c r="C719" s="431" t="s">
        <v>2588</v>
      </c>
      <c r="D719" s="424" t="s">
        <v>2589</v>
      </c>
      <c r="E719" s="426" t="s">
        <v>2590</v>
      </c>
      <c r="F719" s="427">
        <v>2225.7800000000002</v>
      </c>
    </row>
    <row r="720" spans="1:6" ht="12.75" customHeight="1" x14ac:dyDescent="0.25">
      <c r="A720" s="425"/>
      <c r="B720" s="432"/>
      <c r="C720" s="431" t="s">
        <v>2593</v>
      </c>
      <c r="D720" s="424" t="s">
        <v>2594</v>
      </c>
      <c r="E720" s="426" t="s">
        <v>2595</v>
      </c>
      <c r="F720" s="427">
        <v>2766.25</v>
      </c>
    </row>
    <row r="721" spans="1:6" ht="12.75" customHeight="1" x14ac:dyDescent="0.25">
      <c r="A721" s="425"/>
      <c r="B721" s="432"/>
      <c r="C721" s="431" t="s">
        <v>2598</v>
      </c>
      <c r="D721" s="424" t="s">
        <v>2599</v>
      </c>
      <c r="E721" s="426" t="s">
        <v>2600</v>
      </c>
      <c r="F721" s="427">
        <v>3317.37</v>
      </c>
    </row>
    <row r="722" spans="1:6" ht="12.75" customHeight="1" x14ac:dyDescent="0.25">
      <c r="A722" s="425"/>
      <c r="B722" s="432"/>
      <c r="C722" s="431" t="s">
        <v>2603</v>
      </c>
      <c r="D722" s="424" t="s">
        <v>2604</v>
      </c>
      <c r="E722" s="426" t="s">
        <v>2605</v>
      </c>
      <c r="F722" s="427">
        <v>3860.5</v>
      </c>
    </row>
    <row r="723" spans="1:6" ht="12.75" customHeight="1" x14ac:dyDescent="0.25">
      <c r="A723" s="425"/>
      <c r="B723" s="432"/>
      <c r="C723" s="431" t="s">
        <v>2608</v>
      </c>
      <c r="D723" s="424" t="s">
        <v>2609</v>
      </c>
      <c r="E723" s="426" t="s">
        <v>2610</v>
      </c>
      <c r="F723" s="427">
        <v>4363.6899999999996</v>
      </c>
    </row>
    <row r="724" spans="1:6" ht="12.75" customHeight="1" x14ac:dyDescent="0.25">
      <c r="A724" s="425"/>
      <c r="B724" s="432"/>
      <c r="C724" s="431" t="s">
        <v>2613</v>
      </c>
      <c r="D724" s="424" t="s">
        <v>2614</v>
      </c>
      <c r="E724" s="426" t="s">
        <v>2615</v>
      </c>
      <c r="F724" s="427">
        <v>4901.5</v>
      </c>
    </row>
    <row r="725" spans="1:6" ht="12.75" customHeight="1" x14ac:dyDescent="0.25">
      <c r="A725" s="425"/>
      <c r="B725" s="432"/>
      <c r="C725" s="431" t="s">
        <v>2618</v>
      </c>
      <c r="D725" s="424" t="s">
        <v>2619</v>
      </c>
      <c r="E725" s="426" t="s">
        <v>2620</v>
      </c>
      <c r="F725" s="427">
        <v>5591.07</v>
      </c>
    </row>
    <row r="726" spans="1:6" ht="12.75" customHeight="1" x14ac:dyDescent="0.25">
      <c r="A726" s="425"/>
      <c r="B726" s="432"/>
      <c r="C726" s="431" t="s">
        <v>2623</v>
      </c>
      <c r="D726" s="424" t="s">
        <v>2624</v>
      </c>
      <c r="E726" s="426" t="s">
        <v>2625</v>
      </c>
      <c r="F726" s="427">
        <v>6656.03</v>
      </c>
    </row>
    <row r="727" spans="1:6" ht="12.75" customHeight="1" x14ac:dyDescent="0.25">
      <c r="A727" s="425"/>
      <c r="B727" s="432"/>
      <c r="C727" s="431" t="s">
        <v>2628</v>
      </c>
      <c r="D727" s="424" t="s">
        <v>2629</v>
      </c>
      <c r="E727" s="426" t="s">
        <v>2630</v>
      </c>
      <c r="F727" s="427">
        <v>7721</v>
      </c>
    </row>
    <row r="728" spans="1:6" ht="12.75" customHeight="1" x14ac:dyDescent="0.25">
      <c r="A728" s="425"/>
      <c r="B728" s="432"/>
      <c r="C728" s="431" t="s">
        <v>2633</v>
      </c>
      <c r="D728" s="424" t="s">
        <v>2634</v>
      </c>
      <c r="E728" s="426" t="s">
        <v>2635</v>
      </c>
      <c r="F728" s="427">
        <v>8785.9599999999991</v>
      </c>
    </row>
    <row r="729" spans="1:6" ht="12.75" customHeight="1" x14ac:dyDescent="0.25">
      <c r="A729" s="425"/>
      <c r="B729" s="432"/>
      <c r="C729" s="431" t="s">
        <v>2638</v>
      </c>
      <c r="D729" s="424" t="s">
        <v>2639</v>
      </c>
      <c r="E729" s="426" t="s">
        <v>2640</v>
      </c>
      <c r="F729" s="427">
        <v>9850.93</v>
      </c>
    </row>
    <row r="730" spans="1:6" ht="12.75" customHeight="1" x14ac:dyDescent="0.25">
      <c r="A730" s="425"/>
      <c r="B730" s="432"/>
      <c r="C730" s="431" t="s">
        <v>2643</v>
      </c>
      <c r="D730" s="424" t="s">
        <v>2644</v>
      </c>
      <c r="E730" s="426" t="s">
        <v>2645</v>
      </c>
      <c r="F730" s="427">
        <v>11049.01</v>
      </c>
    </row>
    <row r="731" spans="1:6" ht="12.75" customHeight="1" x14ac:dyDescent="0.25">
      <c r="A731" s="425"/>
      <c r="B731" s="432"/>
      <c r="C731" s="431" t="s">
        <v>2648</v>
      </c>
      <c r="D731" s="424" t="s">
        <v>2649</v>
      </c>
      <c r="E731" s="426" t="s">
        <v>2650</v>
      </c>
      <c r="F731" s="427">
        <v>12646.46</v>
      </c>
    </row>
    <row r="732" spans="1:6" ht="12.75" customHeight="1" x14ac:dyDescent="0.25">
      <c r="A732" s="425"/>
      <c r="B732" s="432"/>
      <c r="C732" s="431" t="s">
        <v>2653</v>
      </c>
      <c r="D732" s="424" t="s">
        <v>2654</v>
      </c>
      <c r="E732" s="426" t="s">
        <v>2655</v>
      </c>
      <c r="F732" s="427">
        <v>14243.91</v>
      </c>
    </row>
    <row r="733" spans="1:6" ht="12.75" customHeight="1" x14ac:dyDescent="0.25">
      <c r="A733" s="425"/>
      <c r="B733" s="432"/>
      <c r="C733" s="431" t="s">
        <v>2658</v>
      </c>
      <c r="D733" s="424" t="s">
        <v>2659</v>
      </c>
      <c r="E733" s="426" t="s">
        <v>2660</v>
      </c>
      <c r="F733" s="427">
        <v>15841.36</v>
      </c>
    </row>
    <row r="734" spans="1:6" ht="12.75" customHeight="1" x14ac:dyDescent="0.25">
      <c r="A734" s="425"/>
      <c r="B734" s="432"/>
      <c r="C734" s="431" t="s">
        <v>2663</v>
      </c>
      <c r="D734" s="424" t="s">
        <v>2664</v>
      </c>
      <c r="E734" s="426" t="s">
        <v>2665</v>
      </c>
      <c r="F734" s="427">
        <v>17438.810000000001</v>
      </c>
    </row>
    <row r="735" spans="1:6" ht="12.75" customHeight="1" x14ac:dyDescent="0.25">
      <c r="A735" s="425"/>
      <c r="B735" s="432"/>
      <c r="C735" s="431" t="s">
        <v>2668</v>
      </c>
      <c r="D735" s="424" t="s">
        <v>2669</v>
      </c>
      <c r="E735" s="426" t="s">
        <v>2670</v>
      </c>
      <c r="F735" s="427">
        <v>19169.37</v>
      </c>
    </row>
    <row r="736" spans="1:6" ht="12.75" customHeight="1" x14ac:dyDescent="0.25">
      <c r="A736" s="425"/>
      <c r="B736" s="432"/>
      <c r="C736" s="431" t="s">
        <v>2673</v>
      </c>
      <c r="D736" s="424" t="s">
        <v>2674</v>
      </c>
      <c r="E736" s="426" t="s">
        <v>2675</v>
      </c>
      <c r="F736" s="427">
        <v>21299.3</v>
      </c>
    </row>
    <row r="737" spans="1:6" ht="12.75" customHeight="1" x14ac:dyDescent="0.25">
      <c r="A737" s="425"/>
      <c r="B737" s="432"/>
      <c r="C737" s="431" t="s">
        <v>2678</v>
      </c>
      <c r="D737" s="424" t="s">
        <v>2679</v>
      </c>
      <c r="E737" s="426" t="s">
        <v>2680</v>
      </c>
      <c r="F737" s="427">
        <v>23429.23</v>
      </c>
    </row>
    <row r="738" spans="1:6" ht="12.75" customHeight="1" x14ac:dyDescent="0.25">
      <c r="A738" s="425"/>
      <c r="B738" s="432"/>
      <c r="C738" s="431" t="s">
        <v>2683</v>
      </c>
      <c r="D738" s="424" t="s">
        <v>2684</v>
      </c>
      <c r="E738" s="426" t="s">
        <v>2685</v>
      </c>
      <c r="F738" s="427">
        <v>25559.16</v>
      </c>
    </row>
    <row r="739" spans="1:6" ht="12.75" customHeight="1" x14ac:dyDescent="0.25">
      <c r="A739" s="425"/>
      <c r="B739" s="432"/>
      <c r="C739" s="431" t="s">
        <v>2688</v>
      </c>
      <c r="D739" s="424" t="s">
        <v>2689</v>
      </c>
      <c r="E739" s="426" t="s">
        <v>2690</v>
      </c>
      <c r="F739" s="427">
        <v>27689.1</v>
      </c>
    </row>
    <row r="740" spans="1:6" ht="12.75" customHeight="1" x14ac:dyDescent="0.25">
      <c r="A740" s="425"/>
      <c r="B740" s="432"/>
      <c r="C740" s="431" t="s">
        <v>2693</v>
      </c>
      <c r="D740" s="424" t="s">
        <v>2694</v>
      </c>
      <c r="E740" s="426" t="s">
        <v>2695</v>
      </c>
      <c r="F740" s="427">
        <v>29819.03</v>
      </c>
    </row>
    <row r="741" spans="1:6" ht="12.75" customHeight="1" x14ac:dyDescent="0.25">
      <c r="A741" s="425"/>
      <c r="B741" s="432"/>
      <c r="C741" s="431" t="s">
        <v>2698</v>
      </c>
      <c r="D741" s="424" t="s">
        <v>2699</v>
      </c>
      <c r="E741" s="426" t="s">
        <v>2700</v>
      </c>
      <c r="F741" s="427">
        <v>31948.959999999999</v>
      </c>
    </row>
    <row r="742" spans="1:6" ht="12.75" customHeight="1" x14ac:dyDescent="0.25">
      <c r="A742" s="425"/>
      <c r="B742" s="432"/>
      <c r="C742" s="431" t="s">
        <v>2703</v>
      </c>
      <c r="D742" s="424"/>
      <c r="E742" s="426" t="s">
        <v>3546</v>
      </c>
      <c r="F742" s="427"/>
    </row>
    <row r="743" spans="1:6" ht="12.75" customHeight="1" x14ac:dyDescent="0.25">
      <c r="A743" s="425"/>
      <c r="B743" s="432"/>
      <c r="C743" s="431" t="s">
        <v>3547</v>
      </c>
      <c r="D743" s="424" t="s">
        <v>3548</v>
      </c>
      <c r="E743" s="426" t="s">
        <v>3549</v>
      </c>
      <c r="F743" s="427">
        <v>34078.89</v>
      </c>
    </row>
    <row r="744" spans="1:6" ht="12.75" customHeight="1" x14ac:dyDescent="0.25">
      <c r="A744" s="425"/>
      <c r="B744" s="432"/>
      <c r="C744" s="431" t="s">
        <v>3550</v>
      </c>
      <c r="D744" s="424" t="s">
        <v>3551</v>
      </c>
      <c r="E744" s="426" t="s">
        <v>3552</v>
      </c>
      <c r="F744" s="427">
        <v>36475.06</v>
      </c>
    </row>
    <row r="745" spans="1:6" ht="12.75" customHeight="1" x14ac:dyDescent="0.25">
      <c r="A745" s="425"/>
      <c r="B745" s="432"/>
      <c r="C745" s="431" t="s">
        <v>3553</v>
      </c>
      <c r="D745" s="424" t="s">
        <v>3554</v>
      </c>
      <c r="E745" s="426" t="s">
        <v>3555</v>
      </c>
      <c r="F745" s="427">
        <v>39669.949999999997</v>
      </c>
    </row>
    <row r="746" spans="1:6" ht="12.75" customHeight="1" x14ac:dyDescent="0.25">
      <c r="A746" s="425"/>
      <c r="B746" s="432"/>
      <c r="C746" s="431" t="s">
        <v>3556</v>
      </c>
      <c r="D746" s="424" t="s">
        <v>3557</v>
      </c>
      <c r="E746" s="426" t="s">
        <v>3558</v>
      </c>
      <c r="F746" s="427">
        <v>42864.85</v>
      </c>
    </row>
    <row r="747" spans="1:6" ht="12.75" customHeight="1" x14ac:dyDescent="0.25">
      <c r="A747" s="425"/>
      <c r="B747" s="432"/>
      <c r="C747" s="431" t="s">
        <v>3559</v>
      </c>
      <c r="D747" s="424" t="s">
        <v>3560</v>
      </c>
      <c r="E747" s="426" t="s">
        <v>3561</v>
      </c>
      <c r="F747" s="427">
        <v>46059.74</v>
      </c>
    </row>
    <row r="748" spans="1:6" ht="12.75" customHeight="1" x14ac:dyDescent="0.25">
      <c r="A748" s="425"/>
      <c r="B748" s="432"/>
      <c r="C748" s="431" t="s">
        <v>3562</v>
      </c>
      <c r="D748" s="424" t="s">
        <v>3563</v>
      </c>
      <c r="E748" s="426" t="s">
        <v>3564</v>
      </c>
      <c r="F748" s="427">
        <v>49254.64</v>
      </c>
    </row>
    <row r="749" spans="1:6" ht="12.75" customHeight="1" x14ac:dyDescent="0.25">
      <c r="A749" s="425"/>
      <c r="B749" s="432"/>
      <c r="C749" s="431" t="s">
        <v>3565</v>
      </c>
      <c r="D749" s="424" t="s">
        <v>3566</v>
      </c>
      <c r="E749" s="426" t="s">
        <v>3567</v>
      </c>
      <c r="F749" s="427">
        <v>52715.78</v>
      </c>
    </row>
    <row r="750" spans="1:6" ht="12.75" customHeight="1" x14ac:dyDescent="0.25">
      <c r="A750" s="425"/>
      <c r="B750" s="432"/>
      <c r="C750" s="431" t="s">
        <v>3568</v>
      </c>
      <c r="D750" s="424" t="s">
        <v>3569</v>
      </c>
      <c r="E750" s="426" t="s">
        <v>3570</v>
      </c>
      <c r="F750" s="427">
        <v>56975.64</v>
      </c>
    </row>
    <row r="751" spans="1:6" ht="12.75" customHeight="1" x14ac:dyDescent="0.25">
      <c r="A751" s="425"/>
      <c r="B751" s="432"/>
      <c r="C751" s="431" t="s">
        <v>3571</v>
      </c>
      <c r="D751" s="424" t="s">
        <v>3572</v>
      </c>
      <c r="E751" s="426" t="s">
        <v>3573</v>
      </c>
      <c r="F751" s="427">
        <v>61235.5</v>
      </c>
    </row>
    <row r="752" spans="1:6" ht="12.75" customHeight="1" x14ac:dyDescent="0.25">
      <c r="A752" s="425"/>
      <c r="B752" s="432"/>
      <c r="C752" s="431" t="s">
        <v>3574</v>
      </c>
      <c r="D752" s="424" t="s">
        <v>3575</v>
      </c>
      <c r="E752" s="426" t="s">
        <v>3576</v>
      </c>
      <c r="F752" s="427">
        <v>65495.360000000001</v>
      </c>
    </row>
    <row r="753" spans="1:6" ht="12.75" customHeight="1" x14ac:dyDescent="0.25">
      <c r="A753" s="425"/>
      <c r="B753" s="432"/>
      <c r="C753" s="431" t="s">
        <v>3577</v>
      </c>
      <c r="D753" s="424" t="s">
        <v>3578</v>
      </c>
      <c r="E753" s="426" t="s">
        <v>3579</v>
      </c>
      <c r="F753" s="427">
        <v>69755.22</v>
      </c>
    </row>
    <row r="754" spans="1:6" ht="12.75" customHeight="1" x14ac:dyDescent="0.25">
      <c r="A754" s="425"/>
      <c r="B754" s="432"/>
      <c r="C754" s="431" t="s">
        <v>3580</v>
      </c>
      <c r="D754" s="424" t="s">
        <v>3581</v>
      </c>
      <c r="E754" s="426" t="s">
        <v>3582</v>
      </c>
      <c r="F754" s="427">
        <v>74281.320000000007</v>
      </c>
    </row>
    <row r="755" spans="1:6" ht="12.75" customHeight="1" x14ac:dyDescent="0.25">
      <c r="A755" s="425"/>
      <c r="B755" s="432"/>
      <c r="C755" s="431" t="s">
        <v>3583</v>
      </c>
      <c r="D755" s="424" t="s">
        <v>3584</v>
      </c>
      <c r="E755" s="426" t="s">
        <v>3585</v>
      </c>
      <c r="F755" s="427">
        <v>79606.149999999994</v>
      </c>
    </row>
    <row r="756" spans="1:6" ht="12.75" customHeight="1" x14ac:dyDescent="0.25">
      <c r="A756" s="425"/>
      <c r="B756" s="432"/>
      <c r="C756" s="431" t="s">
        <v>3586</v>
      </c>
      <c r="D756" s="424" t="s">
        <v>3587</v>
      </c>
      <c r="E756" s="426" t="s">
        <v>3588</v>
      </c>
      <c r="F756" s="427">
        <v>84930.97</v>
      </c>
    </row>
    <row r="757" spans="1:6" ht="12.75" customHeight="1" x14ac:dyDescent="0.25">
      <c r="A757" s="425"/>
      <c r="B757" s="432"/>
      <c r="C757" s="431" t="s">
        <v>3589</v>
      </c>
      <c r="D757" s="424" t="s">
        <v>3590</v>
      </c>
      <c r="E757" s="426" t="s">
        <v>3591</v>
      </c>
      <c r="F757" s="427">
        <v>90255.8</v>
      </c>
    </row>
    <row r="758" spans="1:6" ht="12.75" customHeight="1" x14ac:dyDescent="0.25">
      <c r="A758" s="425"/>
      <c r="B758" s="432"/>
      <c r="C758" s="433" t="s">
        <v>3592</v>
      </c>
      <c r="D758" s="434" t="s">
        <v>3593</v>
      </c>
      <c r="E758" s="435" t="s">
        <v>3594</v>
      </c>
      <c r="F758" s="436">
        <v>95580.63</v>
      </c>
    </row>
    <row r="759" spans="1:6" ht="12.75" customHeight="1" x14ac:dyDescent="0.25">
      <c r="A759" s="428"/>
      <c r="B759" s="437"/>
      <c r="C759" s="431" t="s">
        <v>3595</v>
      </c>
      <c r="D759" s="424" t="s">
        <v>3596</v>
      </c>
      <c r="E759" s="426" t="s">
        <v>3597</v>
      </c>
      <c r="F759" s="427">
        <v>100905.45</v>
      </c>
    </row>
    <row r="760" spans="1:6" ht="38.25" customHeight="1" x14ac:dyDescent="0.25">
      <c r="A760" s="438" t="s">
        <v>2704</v>
      </c>
      <c r="B760" s="509" t="s">
        <v>4077</v>
      </c>
      <c r="C760" s="423"/>
      <c r="D760" s="424"/>
      <c r="E760" s="692" t="s">
        <v>2706</v>
      </c>
      <c r="F760" s="693"/>
    </row>
    <row r="761" spans="1:6" ht="14.25" customHeight="1" x14ac:dyDescent="0.25">
      <c r="A761" s="425"/>
      <c r="B761" s="425"/>
      <c r="C761" s="423" t="s">
        <v>2707</v>
      </c>
      <c r="D761" s="424" t="s">
        <v>2708</v>
      </c>
      <c r="E761" s="426" t="s">
        <v>2709</v>
      </c>
      <c r="F761" s="427">
        <v>378.45</v>
      </c>
    </row>
    <row r="762" spans="1:6" ht="12.75" customHeight="1" x14ac:dyDescent="0.25">
      <c r="A762" s="425"/>
      <c r="B762" s="425"/>
      <c r="C762" s="423" t="s">
        <v>2712</v>
      </c>
      <c r="D762" s="424" t="s">
        <v>2713</v>
      </c>
      <c r="E762" s="426" t="s">
        <v>2714</v>
      </c>
      <c r="F762" s="427">
        <v>756.9</v>
      </c>
    </row>
    <row r="763" spans="1:6" ht="12.75" customHeight="1" x14ac:dyDescent="0.25">
      <c r="A763" s="425"/>
      <c r="B763" s="425"/>
      <c r="C763" s="423" t="s">
        <v>2717</v>
      </c>
      <c r="D763" s="424" t="s">
        <v>2718</v>
      </c>
      <c r="E763" s="426" t="s">
        <v>2719</v>
      </c>
      <c r="F763" s="427">
        <v>1135.3499999999999</v>
      </c>
    </row>
    <row r="764" spans="1:6" ht="12.75" customHeight="1" x14ac:dyDescent="0.25">
      <c r="A764" s="425"/>
      <c r="B764" s="425"/>
      <c r="C764" s="423" t="s">
        <v>2722</v>
      </c>
      <c r="D764" s="424" t="s">
        <v>2723</v>
      </c>
      <c r="E764" s="426" t="s">
        <v>2724</v>
      </c>
      <c r="F764" s="427">
        <v>1513.8</v>
      </c>
    </row>
    <row r="765" spans="1:6" ht="12.75" customHeight="1" x14ac:dyDescent="0.25">
      <c r="A765" s="425"/>
      <c r="B765" s="425"/>
      <c r="C765" s="423" t="s">
        <v>2727</v>
      </c>
      <c r="D765" s="424" t="s">
        <v>2728</v>
      </c>
      <c r="E765" s="426" t="s">
        <v>2729</v>
      </c>
      <c r="F765" s="427">
        <v>1892.25</v>
      </c>
    </row>
    <row r="766" spans="1:6" ht="12.75" customHeight="1" x14ac:dyDescent="0.25">
      <c r="A766" s="425"/>
      <c r="B766" s="425"/>
      <c r="C766" s="423" t="s">
        <v>2732</v>
      </c>
      <c r="D766" s="424" t="s">
        <v>2733</v>
      </c>
      <c r="E766" s="426" t="s">
        <v>2734</v>
      </c>
      <c r="F766" s="427">
        <v>2441</v>
      </c>
    </row>
    <row r="767" spans="1:6" ht="12.75" customHeight="1" x14ac:dyDescent="0.25">
      <c r="A767" s="425"/>
      <c r="B767" s="425"/>
      <c r="C767" s="423" t="s">
        <v>2737</v>
      </c>
      <c r="D767" s="424" t="s">
        <v>2738</v>
      </c>
      <c r="E767" s="426" t="s">
        <v>2739</v>
      </c>
      <c r="F767" s="427">
        <v>3201.68</v>
      </c>
    </row>
    <row r="768" spans="1:6" ht="12.75" customHeight="1" x14ac:dyDescent="0.25">
      <c r="A768" s="425"/>
      <c r="B768" s="425"/>
      <c r="C768" s="423" t="s">
        <v>2742</v>
      </c>
      <c r="D768" s="424" t="s">
        <v>2743</v>
      </c>
      <c r="E768" s="426" t="s">
        <v>2744</v>
      </c>
      <c r="F768" s="427">
        <v>3935.88</v>
      </c>
    </row>
    <row r="769" spans="1:6" ht="12.75" customHeight="1" x14ac:dyDescent="0.25">
      <c r="A769" s="425"/>
      <c r="B769" s="425"/>
      <c r="C769" s="423" t="s">
        <v>2747</v>
      </c>
      <c r="D769" s="424" t="s">
        <v>2748</v>
      </c>
      <c r="E769" s="426" t="s">
        <v>2749</v>
      </c>
      <c r="F769" s="427">
        <v>4700.3500000000004</v>
      </c>
    </row>
    <row r="770" spans="1:6" ht="12.75" customHeight="1" x14ac:dyDescent="0.25">
      <c r="A770" s="425"/>
      <c r="B770" s="425"/>
      <c r="C770" s="423" t="s">
        <v>2752</v>
      </c>
      <c r="D770" s="424" t="s">
        <v>2753</v>
      </c>
      <c r="E770" s="426" t="s">
        <v>2754</v>
      </c>
      <c r="F770" s="427">
        <v>5476.17</v>
      </c>
    </row>
    <row r="771" spans="1:6" ht="12.75" customHeight="1" x14ac:dyDescent="0.25">
      <c r="A771" s="425"/>
      <c r="B771" s="425"/>
      <c r="C771" s="423" t="s">
        <v>2757</v>
      </c>
      <c r="D771" s="424" t="s">
        <v>2758</v>
      </c>
      <c r="E771" s="426" t="s">
        <v>2759</v>
      </c>
      <c r="F771" s="427">
        <v>6229.28</v>
      </c>
    </row>
    <row r="772" spans="1:6" ht="12.75" customHeight="1" x14ac:dyDescent="0.25">
      <c r="A772" s="425"/>
      <c r="B772" s="425"/>
      <c r="C772" s="423" t="s">
        <v>2762</v>
      </c>
      <c r="D772" s="424" t="s">
        <v>2763</v>
      </c>
      <c r="E772" s="426" t="s">
        <v>2764</v>
      </c>
      <c r="F772" s="427">
        <v>6974.83</v>
      </c>
    </row>
    <row r="773" spans="1:6" ht="12.75" customHeight="1" x14ac:dyDescent="0.25">
      <c r="A773" s="425"/>
      <c r="B773" s="425"/>
      <c r="C773" s="423" t="s">
        <v>2767</v>
      </c>
      <c r="D773" s="424" t="s">
        <v>2768</v>
      </c>
      <c r="E773" s="426" t="s">
        <v>2769</v>
      </c>
      <c r="F773" s="427">
        <v>7947.44</v>
      </c>
    </row>
    <row r="774" spans="1:6" ht="12.75" customHeight="1" x14ac:dyDescent="0.25">
      <c r="A774" s="425"/>
      <c r="B774" s="425"/>
      <c r="C774" s="423" t="s">
        <v>2772</v>
      </c>
      <c r="D774" s="424" t="s">
        <v>2773</v>
      </c>
      <c r="E774" s="426" t="s">
        <v>2774</v>
      </c>
      <c r="F774" s="427">
        <v>9461.24</v>
      </c>
    </row>
    <row r="775" spans="1:6" ht="12.75" customHeight="1" x14ac:dyDescent="0.25">
      <c r="A775" s="425"/>
      <c r="B775" s="425"/>
      <c r="C775" s="423" t="s">
        <v>2777</v>
      </c>
      <c r="D775" s="424" t="s">
        <v>2778</v>
      </c>
      <c r="E775" s="426" t="s">
        <v>2779</v>
      </c>
      <c r="F775" s="427">
        <v>10975.04</v>
      </c>
    </row>
    <row r="776" spans="1:6" ht="12.75" customHeight="1" x14ac:dyDescent="0.25">
      <c r="A776" s="425"/>
      <c r="B776" s="425"/>
      <c r="C776" s="423" t="s">
        <v>2782</v>
      </c>
      <c r="D776" s="424" t="s">
        <v>2783</v>
      </c>
      <c r="E776" s="426" t="s">
        <v>2784</v>
      </c>
      <c r="F776" s="427">
        <v>12488.84</v>
      </c>
    </row>
    <row r="777" spans="1:6" ht="12.75" customHeight="1" x14ac:dyDescent="0.25">
      <c r="A777" s="425"/>
      <c r="B777" s="425"/>
      <c r="C777" s="423" t="s">
        <v>2787</v>
      </c>
      <c r="D777" s="424" t="s">
        <v>2788</v>
      </c>
      <c r="E777" s="426" t="s">
        <v>2789</v>
      </c>
      <c r="F777" s="427">
        <v>14002.64</v>
      </c>
    </row>
    <row r="778" spans="1:6" ht="12.75" customHeight="1" x14ac:dyDescent="0.25">
      <c r="A778" s="425"/>
      <c r="B778" s="425"/>
      <c r="C778" s="423" t="s">
        <v>2792</v>
      </c>
      <c r="D778" s="424" t="s">
        <v>2793</v>
      </c>
      <c r="E778" s="426" t="s">
        <v>2794</v>
      </c>
      <c r="F778" s="427">
        <v>15705.66</v>
      </c>
    </row>
    <row r="779" spans="1:6" ht="12.75" customHeight="1" x14ac:dyDescent="0.25">
      <c r="A779" s="425"/>
      <c r="B779" s="425"/>
      <c r="C779" s="423" t="s">
        <v>2797</v>
      </c>
      <c r="D779" s="424" t="s">
        <v>2798</v>
      </c>
      <c r="E779" s="426" t="s">
        <v>2799</v>
      </c>
      <c r="F779" s="427">
        <v>17976.36</v>
      </c>
    </row>
    <row r="780" spans="1:6" ht="12.75" customHeight="1" x14ac:dyDescent="0.25">
      <c r="A780" s="425"/>
      <c r="B780" s="425"/>
      <c r="C780" s="423" t="s">
        <v>2802</v>
      </c>
      <c r="D780" s="424" t="s">
        <v>2803</v>
      </c>
      <c r="E780" s="426" t="s">
        <v>2804</v>
      </c>
      <c r="F780" s="427">
        <v>20247.060000000001</v>
      </c>
    </row>
    <row r="781" spans="1:6" ht="12.75" customHeight="1" x14ac:dyDescent="0.25">
      <c r="A781" s="425"/>
      <c r="B781" s="425"/>
      <c r="C781" s="423" t="s">
        <v>2807</v>
      </c>
      <c r="D781" s="424" t="s">
        <v>2808</v>
      </c>
      <c r="E781" s="426" t="s">
        <v>2809</v>
      </c>
      <c r="F781" s="427">
        <v>22517.759999999998</v>
      </c>
    </row>
    <row r="782" spans="1:6" ht="12.75" customHeight="1" x14ac:dyDescent="0.25">
      <c r="A782" s="425"/>
      <c r="B782" s="425"/>
      <c r="C782" s="423" t="s">
        <v>2812</v>
      </c>
      <c r="D782" s="424" t="s">
        <v>2813</v>
      </c>
      <c r="E782" s="426" t="s">
        <v>2814</v>
      </c>
      <c r="F782" s="427">
        <v>24788.46</v>
      </c>
    </row>
    <row r="783" spans="1:6" ht="12.75" customHeight="1" x14ac:dyDescent="0.25">
      <c r="A783" s="425"/>
      <c r="B783" s="425"/>
      <c r="C783" s="423" t="s">
        <v>2817</v>
      </c>
      <c r="D783" s="424" t="s">
        <v>2818</v>
      </c>
      <c r="E783" s="426" t="s">
        <v>2819</v>
      </c>
      <c r="F783" s="427">
        <v>27248.38</v>
      </c>
    </row>
    <row r="784" spans="1:6" ht="12.75" customHeight="1" x14ac:dyDescent="0.25">
      <c r="A784" s="425"/>
      <c r="B784" s="425"/>
      <c r="C784" s="423" t="s">
        <v>2822</v>
      </c>
      <c r="D784" s="424" t="s">
        <v>2823</v>
      </c>
      <c r="E784" s="426" t="s">
        <v>2824</v>
      </c>
      <c r="F784" s="427">
        <v>30275.98</v>
      </c>
    </row>
    <row r="785" spans="1:6" ht="12.75" customHeight="1" x14ac:dyDescent="0.25">
      <c r="A785" s="425"/>
      <c r="B785" s="425"/>
      <c r="C785" s="423" t="s">
        <v>2827</v>
      </c>
      <c r="D785" s="424" t="s">
        <v>2828</v>
      </c>
      <c r="E785" s="426" t="s">
        <v>2829</v>
      </c>
      <c r="F785" s="427">
        <v>33303.57</v>
      </c>
    </row>
    <row r="786" spans="1:6" ht="12.75" customHeight="1" x14ac:dyDescent="0.25">
      <c r="A786" s="425"/>
      <c r="B786" s="425"/>
      <c r="C786" s="423" t="s">
        <v>2832</v>
      </c>
      <c r="D786" s="424" t="s">
        <v>2833</v>
      </c>
      <c r="E786" s="426" t="s">
        <v>2834</v>
      </c>
      <c r="F786" s="427">
        <v>36331.17</v>
      </c>
    </row>
    <row r="787" spans="1:6" ht="12.75" customHeight="1" x14ac:dyDescent="0.25">
      <c r="A787" s="425"/>
      <c r="B787" s="425"/>
      <c r="C787" s="423" t="s">
        <v>2837</v>
      </c>
      <c r="D787" s="424" t="s">
        <v>2838</v>
      </c>
      <c r="E787" s="426" t="s">
        <v>2839</v>
      </c>
      <c r="F787" s="427">
        <v>39358.769999999997</v>
      </c>
    </row>
    <row r="788" spans="1:6" ht="12.75" customHeight="1" x14ac:dyDescent="0.25">
      <c r="A788" s="425"/>
      <c r="B788" s="425"/>
      <c r="C788" s="423" t="s">
        <v>2842</v>
      </c>
      <c r="D788" s="424" t="s">
        <v>2843</v>
      </c>
      <c r="E788" s="426" t="s">
        <v>2844</v>
      </c>
      <c r="F788" s="427">
        <v>42386.37</v>
      </c>
    </row>
    <row r="789" spans="1:6" ht="12.75" customHeight="1" x14ac:dyDescent="0.25">
      <c r="A789" s="425"/>
      <c r="B789" s="425"/>
      <c r="C789" s="423" t="s">
        <v>2847</v>
      </c>
      <c r="D789" s="424" t="s">
        <v>2848</v>
      </c>
      <c r="E789" s="426" t="s">
        <v>2849</v>
      </c>
      <c r="F789" s="427">
        <v>45413.96</v>
      </c>
    </row>
    <row r="790" spans="1:6" ht="12.75" customHeight="1" x14ac:dyDescent="0.25">
      <c r="A790" s="425"/>
      <c r="B790" s="425"/>
      <c r="C790" s="423" t="s">
        <v>2852</v>
      </c>
      <c r="D790" s="424"/>
      <c r="E790" s="426" t="s">
        <v>3600</v>
      </c>
      <c r="F790" s="427"/>
    </row>
    <row r="791" spans="1:6" ht="12.75" customHeight="1" x14ac:dyDescent="0.25">
      <c r="A791" s="425"/>
      <c r="B791" s="425"/>
      <c r="C791" s="423" t="s">
        <v>3601</v>
      </c>
      <c r="D791" s="424" t="s">
        <v>3602</v>
      </c>
      <c r="E791" s="426" t="s">
        <v>3603</v>
      </c>
      <c r="F791" s="427">
        <v>48441.56</v>
      </c>
    </row>
    <row r="792" spans="1:6" ht="12.75" customHeight="1" x14ac:dyDescent="0.25">
      <c r="A792" s="425"/>
      <c r="B792" s="425"/>
      <c r="C792" s="423" t="s">
        <v>3604</v>
      </c>
      <c r="D792" s="424" t="s">
        <v>3605</v>
      </c>
      <c r="E792" s="426" t="s">
        <v>3606</v>
      </c>
      <c r="F792" s="427">
        <v>51847.61</v>
      </c>
    </row>
    <row r="793" spans="1:6" ht="12.75" customHeight="1" x14ac:dyDescent="0.25">
      <c r="A793" s="425"/>
      <c r="B793" s="425"/>
      <c r="C793" s="423" t="s">
        <v>3607</v>
      </c>
      <c r="D793" s="424" t="s">
        <v>3608</v>
      </c>
      <c r="E793" s="426" t="s">
        <v>3609</v>
      </c>
      <c r="F793" s="427">
        <v>56389.01</v>
      </c>
    </row>
    <row r="794" spans="1:6" ht="12.75" customHeight="1" x14ac:dyDescent="0.25">
      <c r="A794" s="425"/>
      <c r="B794" s="425"/>
      <c r="C794" s="423" t="s">
        <v>3610</v>
      </c>
      <c r="D794" s="424" t="s">
        <v>3611</v>
      </c>
      <c r="E794" s="426" t="s">
        <v>3612</v>
      </c>
      <c r="F794" s="427">
        <v>60930.400000000001</v>
      </c>
    </row>
    <row r="795" spans="1:6" ht="12.75" customHeight="1" x14ac:dyDescent="0.25">
      <c r="A795" s="425"/>
      <c r="B795" s="425"/>
      <c r="C795" s="423" t="s">
        <v>3613</v>
      </c>
      <c r="D795" s="424" t="s">
        <v>3614</v>
      </c>
      <c r="E795" s="426" t="s">
        <v>3615</v>
      </c>
      <c r="F795" s="427">
        <v>65471.8</v>
      </c>
    </row>
    <row r="796" spans="1:6" ht="12.75" customHeight="1" x14ac:dyDescent="0.25">
      <c r="A796" s="425"/>
      <c r="B796" s="425"/>
      <c r="C796" s="423" t="s">
        <v>3616</v>
      </c>
      <c r="D796" s="424" t="s">
        <v>3617</v>
      </c>
      <c r="E796" s="426" t="s">
        <v>3618</v>
      </c>
      <c r="F796" s="427">
        <v>70013.19</v>
      </c>
    </row>
    <row r="797" spans="1:6" ht="12.75" customHeight="1" x14ac:dyDescent="0.25">
      <c r="A797" s="425"/>
      <c r="B797" s="425"/>
      <c r="C797" s="423" t="s">
        <v>3619</v>
      </c>
      <c r="D797" s="424" t="s">
        <v>3620</v>
      </c>
      <c r="E797" s="426" t="s">
        <v>3621</v>
      </c>
      <c r="F797" s="427">
        <v>74933.039999999994</v>
      </c>
    </row>
    <row r="798" spans="1:6" ht="12.75" customHeight="1" x14ac:dyDescent="0.25">
      <c r="A798" s="425"/>
      <c r="B798" s="425"/>
      <c r="C798" s="423" t="s">
        <v>3622</v>
      </c>
      <c r="D798" s="424" t="s">
        <v>3623</v>
      </c>
      <c r="E798" s="426" t="s">
        <v>3624</v>
      </c>
      <c r="F798" s="427">
        <v>80988.240000000005</v>
      </c>
    </row>
    <row r="799" spans="1:6" ht="12.75" customHeight="1" x14ac:dyDescent="0.25">
      <c r="A799" s="425"/>
      <c r="B799" s="425"/>
      <c r="C799" s="423" t="s">
        <v>3625</v>
      </c>
      <c r="D799" s="424" t="s">
        <v>3626</v>
      </c>
      <c r="E799" s="426" t="s">
        <v>3627</v>
      </c>
      <c r="F799" s="427">
        <v>87043.43</v>
      </c>
    </row>
    <row r="800" spans="1:6" ht="12.75" customHeight="1" x14ac:dyDescent="0.25">
      <c r="A800" s="425"/>
      <c r="B800" s="425"/>
      <c r="C800" s="423" t="s">
        <v>3628</v>
      </c>
      <c r="D800" s="424" t="s">
        <v>3629</v>
      </c>
      <c r="E800" s="426" t="s">
        <v>3630</v>
      </c>
      <c r="F800" s="427">
        <v>93098.63</v>
      </c>
    </row>
    <row r="801" spans="1:6" ht="12.75" customHeight="1" x14ac:dyDescent="0.25">
      <c r="A801" s="425"/>
      <c r="B801" s="425"/>
      <c r="C801" s="423" t="s">
        <v>3631</v>
      </c>
      <c r="D801" s="424" t="s">
        <v>3632</v>
      </c>
      <c r="E801" s="426" t="s">
        <v>3633</v>
      </c>
      <c r="F801" s="427">
        <v>99153.82</v>
      </c>
    </row>
    <row r="802" spans="1:6" ht="12.75" customHeight="1" x14ac:dyDescent="0.25">
      <c r="A802" s="425"/>
      <c r="B802" s="425"/>
      <c r="C802" s="423" t="s">
        <v>3634</v>
      </c>
      <c r="D802" s="424" t="s">
        <v>3635</v>
      </c>
      <c r="E802" s="426" t="s">
        <v>3636</v>
      </c>
      <c r="F802" s="427">
        <v>105587.47</v>
      </c>
    </row>
    <row r="803" spans="1:6" ht="12.75" customHeight="1" x14ac:dyDescent="0.25">
      <c r="A803" s="425"/>
      <c r="B803" s="425"/>
      <c r="C803" s="423" t="s">
        <v>3637</v>
      </c>
      <c r="D803" s="424" t="s">
        <v>3638</v>
      </c>
      <c r="E803" s="426" t="s">
        <v>3639</v>
      </c>
      <c r="F803" s="427">
        <v>113156.46</v>
      </c>
    </row>
    <row r="804" spans="1:6" ht="12.75" customHeight="1" x14ac:dyDescent="0.25">
      <c r="A804" s="425"/>
      <c r="B804" s="425"/>
      <c r="C804" s="423" t="s">
        <v>3640</v>
      </c>
      <c r="D804" s="424" t="s">
        <v>3641</v>
      </c>
      <c r="E804" s="426" t="s">
        <v>3642</v>
      </c>
      <c r="F804" s="427">
        <v>120725.45</v>
      </c>
    </row>
    <row r="805" spans="1:6" ht="12.75" customHeight="1" x14ac:dyDescent="0.25">
      <c r="A805" s="425"/>
      <c r="B805" s="425"/>
      <c r="C805" s="423" t="s">
        <v>3643</v>
      </c>
      <c r="D805" s="424" t="s">
        <v>3644</v>
      </c>
      <c r="E805" s="426" t="s">
        <v>3645</v>
      </c>
      <c r="F805" s="427">
        <v>128294.45</v>
      </c>
    </row>
    <row r="806" spans="1:6" ht="12.75" customHeight="1" x14ac:dyDescent="0.25">
      <c r="A806" s="425"/>
      <c r="B806" s="425"/>
      <c r="C806" s="423" t="s">
        <v>3646</v>
      </c>
      <c r="D806" s="424" t="s">
        <v>3647</v>
      </c>
      <c r="E806" s="426" t="s">
        <v>3648</v>
      </c>
      <c r="F806" s="427">
        <v>135863.44</v>
      </c>
    </row>
    <row r="807" spans="1:6" ht="12.75" customHeight="1" x14ac:dyDescent="0.25">
      <c r="A807" s="425"/>
      <c r="B807" s="425"/>
      <c r="C807" s="423" t="s">
        <v>3649</v>
      </c>
      <c r="D807" s="424" t="s">
        <v>3650</v>
      </c>
      <c r="E807" s="426" t="s">
        <v>3651</v>
      </c>
      <c r="F807" s="427">
        <v>143432.44</v>
      </c>
    </row>
    <row r="808" spans="1:6" ht="25.5" customHeight="1" x14ac:dyDescent="0.25">
      <c r="A808" s="422" t="s">
        <v>2900</v>
      </c>
      <c r="B808" s="430" t="s">
        <v>2901</v>
      </c>
      <c r="C808" s="431"/>
      <c r="D808" s="424"/>
      <c r="E808" s="692" t="s">
        <v>2902</v>
      </c>
      <c r="F808" s="693"/>
    </row>
    <row r="809" spans="1:6" ht="12.75" customHeight="1" x14ac:dyDescent="0.25">
      <c r="A809" s="425"/>
      <c r="B809" s="432"/>
      <c r="C809" s="431" t="s">
        <v>2903</v>
      </c>
      <c r="D809" s="424" t="s">
        <v>2904</v>
      </c>
      <c r="E809" s="426" t="s">
        <v>1393</v>
      </c>
      <c r="F809" s="427">
        <v>592.20000000000005</v>
      </c>
    </row>
    <row r="810" spans="1:6" ht="12.75" customHeight="1" x14ac:dyDescent="0.25">
      <c r="A810" s="425"/>
      <c r="B810" s="432"/>
      <c r="C810" s="431" t="s">
        <v>2905</v>
      </c>
      <c r="D810" s="424" t="s">
        <v>2906</v>
      </c>
      <c r="E810" s="426" t="s">
        <v>1196</v>
      </c>
      <c r="F810" s="427">
        <v>846</v>
      </c>
    </row>
    <row r="811" spans="1:6" ht="12.75" customHeight="1" x14ac:dyDescent="0.25">
      <c r="A811" s="425"/>
      <c r="B811" s="432"/>
      <c r="C811" s="431" t="s">
        <v>2907</v>
      </c>
      <c r="D811" s="424" t="s">
        <v>2908</v>
      </c>
      <c r="E811" s="426" t="s">
        <v>1399</v>
      </c>
      <c r="F811" s="427">
        <v>1087.33</v>
      </c>
    </row>
    <row r="812" spans="1:6" ht="12.75" customHeight="1" x14ac:dyDescent="0.25">
      <c r="A812" s="425"/>
      <c r="B812" s="432"/>
      <c r="C812" s="431" t="s">
        <v>2909</v>
      </c>
      <c r="D812" s="424" t="s">
        <v>2910</v>
      </c>
      <c r="E812" s="426" t="s">
        <v>1400</v>
      </c>
      <c r="F812" s="427">
        <v>1353.6</v>
      </c>
    </row>
    <row r="813" spans="1:6" ht="12.75" customHeight="1" x14ac:dyDescent="0.25">
      <c r="A813" s="425"/>
      <c r="B813" s="432"/>
      <c r="C813" s="431" t="s">
        <v>2911</v>
      </c>
      <c r="D813" s="424" t="s">
        <v>2912</v>
      </c>
      <c r="E813" s="426" t="s">
        <v>1866</v>
      </c>
      <c r="F813" s="427">
        <v>1607.4</v>
      </c>
    </row>
    <row r="814" spans="1:6" ht="12.75" customHeight="1" x14ac:dyDescent="0.25">
      <c r="A814" s="425"/>
      <c r="B814" s="432"/>
      <c r="C814" s="431" t="s">
        <v>2913</v>
      </c>
      <c r="D814" s="424" t="s">
        <v>2914</v>
      </c>
      <c r="E814" s="426" t="s">
        <v>1867</v>
      </c>
      <c r="F814" s="427">
        <v>1861.2</v>
      </c>
    </row>
    <row r="815" spans="1:6" ht="12.75" customHeight="1" x14ac:dyDescent="0.25">
      <c r="A815" s="425"/>
      <c r="B815" s="432"/>
      <c r="C815" s="431" t="s">
        <v>2915</v>
      </c>
      <c r="D815" s="424" t="s">
        <v>2916</v>
      </c>
      <c r="E815" s="426" t="s">
        <v>1868</v>
      </c>
      <c r="F815" s="427">
        <v>2115</v>
      </c>
    </row>
    <row r="816" spans="1:6" ht="12.75" customHeight="1" x14ac:dyDescent="0.25">
      <c r="A816" s="425"/>
      <c r="B816" s="432"/>
      <c r="C816" s="431" t="s">
        <v>2917</v>
      </c>
      <c r="D816" s="424" t="s">
        <v>2918</v>
      </c>
      <c r="E816" s="426" t="s">
        <v>1869</v>
      </c>
      <c r="F816" s="427">
        <v>2368.8000000000002</v>
      </c>
    </row>
    <row r="817" spans="1:6" ht="12.75" customHeight="1" x14ac:dyDescent="0.25">
      <c r="A817" s="425"/>
      <c r="B817" s="432"/>
      <c r="C817" s="431" t="s">
        <v>2919</v>
      </c>
      <c r="D817" s="424" t="s">
        <v>2920</v>
      </c>
      <c r="E817" s="426" t="s">
        <v>1208</v>
      </c>
      <c r="F817" s="427">
        <v>2707.2</v>
      </c>
    </row>
    <row r="818" spans="1:6" ht="12.75" customHeight="1" x14ac:dyDescent="0.25">
      <c r="A818" s="425"/>
      <c r="B818" s="432"/>
      <c r="C818" s="431" t="s">
        <v>2921</v>
      </c>
      <c r="D818" s="424" t="s">
        <v>2922</v>
      </c>
      <c r="E818" s="426" t="s">
        <v>1020</v>
      </c>
      <c r="F818" s="427">
        <v>3199.91</v>
      </c>
    </row>
    <row r="819" spans="1:6" ht="12.75" customHeight="1" x14ac:dyDescent="0.25">
      <c r="A819" s="425"/>
      <c r="B819" s="432"/>
      <c r="C819" s="431" t="s">
        <v>2923</v>
      </c>
      <c r="D819" s="424" t="s">
        <v>2924</v>
      </c>
      <c r="E819" s="426" t="s">
        <v>1021</v>
      </c>
      <c r="F819" s="427">
        <v>3722.4</v>
      </c>
    </row>
    <row r="820" spans="1:6" ht="12.75" customHeight="1" x14ac:dyDescent="0.25">
      <c r="A820" s="425"/>
      <c r="B820" s="432"/>
      <c r="C820" s="433" t="s">
        <v>2925</v>
      </c>
      <c r="D820" s="434" t="s">
        <v>2926</v>
      </c>
      <c r="E820" s="435" t="s">
        <v>1022</v>
      </c>
      <c r="F820" s="436">
        <v>4230</v>
      </c>
    </row>
    <row r="821" spans="1:6" ht="12.75" customHeight="1" x14ac:dyDescent="0.25">
      <c r="A821" s="425"/>
      <c r="B821" s="432"/>
      <c r="C821" s="431" t="s">
        <v>2927</v>
      </c>
      <c r="D821" s="424" t="s">
        <v>2928</v>
      </c>
      <c r="E821" s="426" t="s">
        <v>1023</v>
      </c>
      <c r="F821" s="427">
        <v>4737.6000000000004</v>
      </c>
    </row>
    <row r="822" spans="1:6" ht="12.75" customHeight="1" x14ac:dyDescent="0.25">
      <c r="A822" s="425"/>
      <c r="B822" s="432"/>
      <c r="C822" s="431" t="s">
        <v>2929</v>
      </c>
      <c r="D822" s="424" t="s">
        <v>2930</v>
      </c>
      <c r="E822" s="426" t="s">
        <v>1219</v>
      </c>
      <c r="F822" s="427">
        <v>5414.4</v>
      </c>
    </row>
    <row r="823" spans="1:6" ht="12.75" customHeight="1" x14ac:dyDescent="0.25">
      <c r="A823" s="425"/>
      <c r="B823" s="432"/>
      <c r="C823" s="431" t="s">
        <v>2931</v>
      </c>
      <c r="D823" s="424" t="s">
        <v>2932</v>
      </c>
      <c r="E823" s="426" t="s">
        <v>1024</v>
      </c>
      <c r="F823" s="427">
        <v>6429.6</v>
      </c>
    </row>
    <row r="824" spans="1:6" ht="12.75" customHeight="1" x14ac:dyDescent="0.25">
      <c r="A824" s="425"/>
      <c r="B824" s="432"/>
      <c r="C824" s="431" t="s">
        <v>2933</v>
      </c>
      <c r="D824" s="424" t="s">
        <v>2934</v>
      </c>
      <c r="E824" s="426" t="s">
        <v>1025</v>
      </c>
      <c r="F824" s="427">
        <v>7444.8</v>
      </c>
    </row>
    <row r="825" spans="1:6" ht="12.75" customHeight="1" x14ac:dyDescent="0.25">
      <c r="A825" s="425"/>
      <c r="B825" s="432"/>
      <c r="C825" s="431" t="s">
        <v>2935</v>
      </c>
      <c r="D825" s="424" t="s">
        <v>2936</v>
      </c>
      <c r="E825" s="426" t="s">
        <v>1026</v>
      </c>
      <c r="F825" s="427">
        <v>8460</v>
      </c>
    </row>
    <row r="826" spans="1:6" ht="12.75" customHeight="1" x14ac:dyDescent="0.25">
      <c r="A826" s="428"/>
      <c r="B826" s="437"/>
      <c r="C826" s="431" t="s">
        <v>2937</v>
      </c>
      <c r="D826" s="424" t="s">
        <v>2938</v>
      </c>
      <c r="E826" s="426" t="s">
        <v>1027</v>
      </c>
      <c r="F826" s="427">
        <v>9475.2000000000007</v>
      </c>
    </row>
    <row r="827" spans="1:6" ht="12.75" customHeight="1" x14ac:dyDescent="0.25">
      <c r="A827" s="425"/>
      <c r="B827" s="432"/>
      <c r="C827" s="433" t="s">
        <v>2939</v>
      </c>
      <c r="D827" s="434" t="s">
        <v>2940</v>
      </c>
      <c r="E827" s="435" t="s">
        <v>459</v>
      </c>
      <c r="F827" s="436">
        <v>10490.4</v>
      </c>
    </row>
    <row r="828" spans="1:6" ht="12.75" customHeight="1" x14ac:dyDescent="0.25">
      <c r="A828" s="425"/>
      <c r="B828" s="432"/>
      <c r="C828" s="431" t="s">
        <v>2941</v>
      </c>
      <c r="D828" s="424" t="s">
        <v>2942</v>
      </c>
      <c r="E828" s="426" t="s">
        <v>462</v>
      </c>
      <c r="F828" s="427">
        <v>11505.6</v>
      </c>
    </row>
    <row r="829" spans="1:6" ht="12.75" customHeight="1" x14ac:dyDescent="0.25">
      <c r="A829" s="428"/>
      <c r="B829" s="437"/>
      <c r="C829" s="431" t="s">
        <v>2943</v>
      </c>
      <c r="D829" s="424" t="s">
        <v>2944</v>
      </c>
      <c r="E829" s="426" t="s">
        <v>3380</v>
      </c>
      <c r="F829" s="427">
        <v>12520.8</v>
      </c>
    </row>
    <row r="830" spans="1:6" ht="25.5" customHeight="1" x14ac:dyDescent="0.25">
      <c r="A830" s="438" t="s">
        <v>2945</v>
      </c>
      <c r="B830" s="438" t="s">
        <v>2946</v>
      </c>
      <c r="C830" s="423"/>
      <c r="D830" s="424"/>
      <c r="E830" s="692" t="s">
        <v>2947</v>
      </c>
      <c r="F830" s="693"/>
    </row>
    <row r="831" spans="1:6" ht="14.25" customHeight="1" x14ac:dyDescent="0.25">
      <c r="A831" s="425"/>
      <c r="B831" s="425"/>
      <c r="C831" s="423" t="s">
        <v>2948</v>
      </c>
      <c r="D831" s="424" t="s">
        <v>2949</v>
      </c>
      <c r="E831" s="426" t="s">
        <v>2950</v>
      </c>
      <c r="F831" s="427">
        <v>230.53</v>
      </c>
    </row>
    <row r="832" spans="1:6" ht="14.25" customHeight="1" x14ac:dyDescent="0.25">
      <c r="A832" s="425"/>
      <c r="B832" s="425"/>
      <c r="C832" s="423" t="s">
        <v>2951</v>
      </c>
      <c r="D832" s="424" t="s">
        <v>2952</v>
      </c>
      <c r="E832" s="426" t="s">
        <v>2953</v>
      </c>
      <c r="F832" s="427">
        <v>403.43</v>
      </c>
    </row>
    <row r="833" spans="1:6" ht="12.75" customHeight="1" x14ac:dyDescent="0.25">
      <c r="A833" s="425"/>
      <c r="B833" s="425"/>
      <c r="C833" s="423" t="s">
        <v>2954</v>
      </c>
      <c r="D833" s="424" t="s">
        <v>2955</v>
      </c>
      <c r="E833" s="426" t="s">
        <v>2956</v>
      </c>
      <c r="F833" s="427">
        <v>587.86</v>
      </c>
    </row>
    <row r="834" spans="1:6" ht="12.75" customHeight="1" x14ac:dyDescent="0.25">
      <c r="A834" s="425"/>
      <c r="B834" s="425"/>
      <c r="C834" s="423" t="s">
        <v>2957</v>
      </c>
      <c r="D834" s="424" t="s">
        <v>2958</v>
      </c>
      <c r="E834" s="426" t="s">
        <v>2959</v>
      </c>
      <c r="F834" s="427">
        <v>795.34</v>
      </c>
    </row>
    <row r="835" spans="1:6" ht="12.75" customHeight="1" x14ac:dyDescent="0.25">
      <c r="A835" s="425"/>
      <c r="B835" s="425"/>
      <c r="C835" s="423" t="s">
        <v>2960</v>
      </c>
      <c r="D835" s="424" t="s">
        <v>2961</v>
      </c>
      <c r="E835" s="426" t="s">
        <v>2962</v>
      </c>
      <c r="F835" s="427">
        <v>1002.82</v>
      </c>
    </row>
    <row r="836" spans="1:6" ht="12.75" customHeight="1" x14ac:dyDescent="0.25">
      <c r="A836" s="425"/>
      <c r="B836" s="425"/>
      <c r="C836" s="423" t="s">
        <v>2963</v>
      </c>
      <c r="D836" s="424" t="s">
        <v>2964</v>
      </c>
      <c r="E836" s="426" t="s">
        <v>2965</v>
      </c>
      <c r="F836" s="427">
        <v>1210.3</v>
      </c>
    </row>
    <row r="837" spans="1:6" ht="12.75" customHeight="1" x14ac:dyDescent="0.25">
      <c r="A837" s="425"/>
      <c r="B837" s="425"/>
      <c r="C837" s="423" t="s">
        <v>2966</v>
      </c>
      <c r="D837" s="424" t="s">
        <v>2967</v>
      </c>
      <c r="E837" s="426" t="s">
        <v>2968</v>
      </c>
      <c r="F837" s="427">
        <v>1417.78</v>
      </c>
    </row>
    <row r="838" spans="1:6" ht="12.75" customHeight="1" x14ac:dyDescent="0.25">
      <c r="A838" s="425"/>
      <c r="B838" s="425"/>
      <c r="C838" s="423" t="s">
        <v>2969</v>
      </c>
      <c r="D838" s="424" t="s">
        <v>2970</v>
      </c>
      <c r="E838" s="426" t="s">
        <v>2971</v>
      </c>
      <c r="F838" s="427">
        <v>1694.42</v>
      </c>
    </row>
    <row r="839" spans="1:6" ht="12.75" customHeight="1" x14ac:dyDescent="0.25">
      <c r="A839" s="425"/>
      <c r="B839" s="425"/>
      <c r="C839" s="423" t="s">
        <v>2972</v>
      </c>
      <c r="D839" s="424" t="s">
        <v>2973</v>
      </c>
      <c r="E839" s="426" t="s">
        <v>2974</v>
      </c>
      <c r="F839" s="427">
        <v>2109.38</v>
      </c>
    </row>
    <row r="840" spans="1:6" ht="12.75" customHeight="1" x14ac:dyDescent="0.25">
      <c r="A840" s="425"/>
      <c r="B840" s="425"/>
      <c r="C840" s="423" t="s">
        <v>2975</v>
      </c>
      <c r="D840" s="424" t="s">
        <v>2976</v>
      </c>
      <c r="E840" s="426" t="s">
        <v>2977</v>
      </c>
      <c r="F840" s="427">
        <v>2524.34</v>
      </c>
    </row>
    <row r="841" spans="1:6" ht="12.75" customHeight="1" x14ac:dyDescent="0.25">
      <c r="A841" s="425"/>
      <c r="B841" s="425"/>
      <c r="C841" s="423" t="s">
        <v>2978</v>
      </c>
      <c r="D841" s="424" t="s">
        <v>2979</v>
      </c>
      <c r="E841" s="426" t="s">
        <v>2980</v>
      </c>
      <c r="F841" s="427">
        <v>2939.3</v>
      </c>
    </row>
    <row r="842" spans="1:6" ht="12.75" customHeight="1" x14ac:dyDescent="0.25">
      <c r="A842" s="425"/>
      <c r="B842" s="425"/>
      <c r="C842" s="423" t="s">
        <v>2981</v>
      </c>
      <c r="D842" s="424" t="s">
        <v>2982</v>
      </c>
      <c r="E842" s="426" t="s">
        <v>2983</v>
      </c>
      <c r="F842" s="427">
        <v>3354.26</v>
      </c>
    </row>
    <row r="843" spans="1:6" ht="12.75" customHeight="1" x14ac:dyDescent="0.25">
      <c r="A843" s="425"/>
      <c r="B843" s="425"/>
      <c r="C843" s="423" t="s">
        <v>2984</v>
      </c>
      <c r="D843" s="424" t="s">
        <v>2985</v>
      </c>
      <c r="E843" s="426" t="s">
        <v>2986</v>
      </c>
      <c r="F843" s="427">
        <v>3907.54</v>
      </c>
    </row>
    <row r="844" spans="1:6" ht="12.75" customHeight="1" x14ac:dyDescent="0.25">
      <c r="A844" s="425"/>
      <c r="B844" s="425"/>
      <c r="C844" s="423" t="s">
        <v>2987</v>
      </c>
      <c r="D844" s="424" t="s">
        <v>2988</v>
      </c>
      <c r="E844" s="426" t="s">
        <v>2989</v>
      </c>
      <c r="F844" s="427">
        <v>4737.46</v>
      </c>
    </row>
    <row r="845" spans="1:6" ht="12.75" customHeight="1" x14ac:dyDescent="0.25">
      <c r="A845" s="425"/>
      <c r="B845" s="425"/>
      <c r="C845" s="423" t="s">
        <v>2990</v>
      </c>
      <c r="D845" s="424" t="s">
        <v>2991</v>
      </c>
      <c r="E845" s="426" t="s">
        <v>2992</v>
      </c>
      <c r="F845" s="427">
        <v>5567.38</v>
      </c>
    </row>
    <row r="846" spans="1:6" ht="12.75" customHeight="1" x14ac:dyDescent="0.25">
      <c r="A846" s="425"/>
      <c r="B846" s="425"/>
      <c r="C846" s="423" t="s">
        <v>2993</v>
      </c>
      <c r="D846" s="424" t="s">
        <v>2994</v>
      </c>
      <c r="E846" s="426" t="s">
        <v>2995</v>
      </c>
      <c r="F846" s="427">
        <v>6397.3</v>
      </c>
    </row>
    <row r="847" spans="1:6" ht="12.75" customHeight="1" x14ac:dyDescent="0.25">
      <c r="A847" s="425"/>
      <c r="B847" s="425"/>
      <c r="C847" s="423" t="s">
        <v>2996</v>
      </c>
      <c r="D847" s="424" t="s">
        <v>2997</v>
      </c>
      <c r="E847" s="426" t="s">
        <v>2998</v>
      </c>
      <c r="F847" s="427">
        <v>7227.22</v>
      </c>
    </row>
    <row r="848" spans="1:6" ht="12.75" customHeight="1" x14ac:dyDescent="0.25">
      <c r="A848" s="425"/>
      <c r="B848" s="425"/>
      <c r="C848" s="423" t="s">
        <v>2999</v>
      </c>
      <c r="D848" s="424" t="s">
        <v>3000</v>
      </c>
      <c r="E848" s="426" t="s">
        <v>3001</v>
      </c>
      <c r="F848" s="427">
        <v>8333.7800000000007</v>
      </c>
    </row>
    <row r="849" spans="1:6" ht="12.75" customHeight="1" x14ac:dyDescent="0.25">
      <c r="A849" s="425"/>
      <c r="B849" s="425"/>
      <c r="C849" s="423" t="s">
        <v>3002</v>
      </c>
      <c r="D849" s="424" t="s">
        <v>3003</v>
      </c>
      <c r="E849" s="426" t="s">
        <v>3004</v>
      </c>
      <c r="F849" s="427">
        <v>9993.6200000000008</v>
      </c>
    </row>
    <row r="850" spans="1:6" ht="12.75" customHeight="1" x14ac:dyDescent="0.25">
      <c r="A850" s="425"/>
      <c r="B850" s="425"/>
      <c r="C850" s="423" t="s">
        <v>3005</v>
      </c>
      <c r="D850" s="424" t="s">
        <v>3006</v>
      </c>
      <c r="E850" s="426" t="s">
        <v>3007</v>
      </c>
      <c r="F850" s="427">
        <v>11653.46</v>
      </c>
    </row>
    <row r="851" spans="1:6" ht="12.75" customHeight="1" x14ac:dyDescent="0.25">
      <c r="A851" s="425"/>
      <c r="B851" s="425"/>
      <c r="C851" s="423" t="s">
        <v>3008</v>
      </c>
      <c r="D851" s="424" t="s">
        <v>3009</v>
      </c>
      <c r="E851" s="426" t="s">
        <v>3010</v>
      </c>
      <c r="F851" s="427">
        <v>13313.3</v>
      </c>
    </row>
    <row r="852" spans="1:6" ht="12.75" customHeight="1" x14ac:dyDescent="0.25">
      <c r="A852" s="425"/>
      <c r="B852" s="425"/>
      <c r="C852" s="423" t="s">
        <v>3011</v>
      </c>
      <c r="D852" s="424" t="s">
        <v>3012</v>
      </c>
      <c r="E852" s="426" t="s">
        <v>3013</v>
      </c>
      <c r="F852" s="427">
        <v>14973.14</v>
      </c>
    </row>
    <row r="853" spans="1:6" ht="12.75" customHeight="1" x14ac:dyDescent="0.25">
      <c r="A853" s="428"/>
      <c r="B853" s="428"/>
      <c r="C853" s="423" t="s">
        <v>3014</v>
      </c>
      <c r="D853" s="424" t="s">
        <v>3015</v>
      </c>
      <c r="E853" s="426" t="s">
        <v>3656</v>
      </c>
      <c r="F853" s="427">
        <v>16632.98</v>
      </c>
    </row>
    <row r="854" spans="1:6" ht="25.5" customHeight="1" x14ac:dyDescent="0.25">
      <c r="A854" s="422" t="s">
        <v>3016</v>
      </c>
      <c r="B854" s="422" t="s">
        <v>3017</v>
      </c>
      <c r="C854" s="423"/>
      <c r="D854" s="424"/>
      <c r="E854" s="692" t="s">
        <v>3018</v>
      </c>
      <c r="F854" s="693"/>
    </row>
    <row r="855" spans="1:6" ht="14.25" customHeight="1" x14ac:dyDescent="0.25">
      <c r="A855" s="425"/>
      <c r="B855" s="425"/>
      <c r="C855" s="423" t="s">
        <v>3019</v>
      </c>
      <c r="D855" s="424" t="s">
        <v>3020</v>
      </c>
      <c r="E855" s="426" t="s">
        <v>4081</v>
      </c>
      <c r="F855" s="427">
        <v>304.73</v>
      </c>
    </row>
    <row r="856" spans="1:6" ht="14.25" customHeight="1" x14ac:dyDescent="0.25">
      <c r="A856" s="425"/>
      <c r="B856" s="425"/>
      <c r="C856" s="423" t="s">
        <v>3021</v>
      </c>
      <c r="D856" s="424" t="s">
        <v>3022</v>
      </c>
      <c r="E856" s="426" t="s">
        <v>4082</v>
      </c>
      <c r="F856" s="427">
        <v>609.47</v>
      </c>
    </row>
    <row r="857" spans="1:6" ht="12.75" customHeight="1" x14ac:dyDescent="0.25">
      <c r="A857" s="425"/>
      <c r="B857" s="425"/>
      <c r="C857" s="423" t="s">
        <v>3023</v>
      </c>
      <c r="D857" s="424" t="s">
        <v>3024</v>
      </c>
      <c r="E857" s="426" t="s">
        <v>3025</v>
      </c>
      <c r="F857" s="427">
        <v>914.2</v>
      </c>
    </row>
    <row r="858" spans="1:6" ht="12.75" customHeight="1" x14ac:dyDescent="0.25">
      <c r="A858" s="425"/>
      <c r="B858" s="425"/>
      <c r="C858" s="423" t="s">
        <v>3026</v>
      </c>
      <c r="D858" s="424" t="s">
        <v>3027</v>
      </c>
      <c r="E858" s="426" t="s">
        <v>3028</v>
      </c>
      <c r="F858" s="427">
        <v>1371.3</v>
      </c>
    </row>
    <row r="859" spans="1:6" ht="12.75" customHeight="1" x14ac:dyDescent="0.25">
      <c r="A859" s="425"/>
      <c r="B859" s="425"/>
      <c r="C859" s="423" t="s">
        <v>3029</v>
      </c>
      <c r="D859" s="424" t="s">
        <v>3030</v>
      </c>
      <c r="E859" s="426" t="s">
        <v>1418</v>
      </c>
      <c r="F859" s="427">
        <v>1828.4</v>
      </c>
    </row>
    <row r="860" spans="1:6" ht="12.75" customHeight="1" x14ac:dyDescent="0.25">
      <c r="A860" s="425"/>
      <c r="B860" s="425"/>
      <c r="C860" s="423" t="s">
        <v>3031</v>
      </c>
      <c r="D860" s="424" t="s">
        <v>3032</v>
      </c>
      <c r="E860" s="426" t="s">
        <v>1421</v>
      </c>
      <c r="F860" s="427">
        <v>2285.5</v>
      </c>
    </row>
    <row r="861" spans="1:6" ht="12.75" customHeight="1" x14ac:dyDescent="0.25">
      <c r="A861" s="425"/>
      <c r="B861" s="425"/>
      <c r="C861" s="423" t="s">
        <v>3033</v>
      </c>
      <c r="D861" s="424" t="s">
        <v>3034</v>
      </c>
      <c r="E861" s="426" t="s">
        <v>1424</v>
      </c>
      <c r="F861" s="427">
        <v>2742.6</v>
      </c>
    </row>
    <row r="862" spans="1:6" ht="12.75" customHeight="1" x14ac:dyDescent="0.25">
      <c r="A862" s="425"/>
      <c r="B862" s="425"/>
      <c r="C862" s="423" t="s">
        <v>3035</v>
      </c>
      <c r="D862" s="424" t="s">
        <v>3036</v>
      </c>
      <c r="E862" s="426" t="s">
        <v>1427</v>
      </c>
      <c r="F862" s="427">
        <v>3199.7</v>
      </c>
    </row>
    <row r="863" spans="1:6" ht="12.75" customHeight="1" x14ac:dyDescent="0.25">
      <c r="A863" s="425"/>
      <c r="B863" s="425"/>
      <c r="C863" s="423" t="s">
        <v>3037</v>
      </c>
      <c r="D863" s="424" t="s">
        <v>3038</v>
      </c>
      <c r="E863" s="426" t="s">
        <v>1430</v>
      </c>
      <c r="F863" s="427">
        <v>3656.8</v>
      </c>
    </row>
    <row r="864" spans="1:6" ht="12.75" customHeight="1" x14ac:dyDescent="0.25">
      <c r="A864" s="425"/>
      <c r="B864" s="425"/>
      <c r="C864" s="423" t="s">
        <v>3039</v>
      </c>
      <c r="D864" s="424" t="s">
        <v>3040</v>
      </c>
      <c r="E864" s="426" t="s">
        <v>1433</v>
      </c>
      <c r="F864" s="427">
        <v>4113.8999999999996</v>
      </c>
    </row>
    <row r="865" spans="1:6" ht="12.75" customHeight="1" x14ac:dyDescent="0.25">
      <c r="A865" s="425"/>
      <c r="B865" s="425"/>
      <c r="C865" s="423" t="s">
        <v>3041</v>
      </c>
      <c r="D865" s="424" t="s">
        <v>3042</v>
      </c>
      <c r="E865" s="426" t="s">
        <v>1436</v>
      </c>
      <c r="F865" s="427">
        <v>4571</v>
      </c>
    </row>
    <row r="866" spans="1:6" ht="12.75" customHeight="1" x14ac:dyDescent="0.25">
      <c r="A866" s="425"/>
      <c r="B866" s="425"/>
      <c r="C866" s="423" t="s">
        <v>3043</v>
      </c>
      <c r="D866" s="424" t="s">
        <v>3044</v>
      </c>
      <c r="E866" s="426" t="s">
        <v>1439</v>
      </c>
      <c r="F866" s="427">
        <v>5028.1000000000004</v>
      </c>
    </row>
    <row r="867" spans="1:6" ht="12.75" customHeight="1" x14ac:dyDescent="0.25">
      <c r="A867" s="425"/>
      <c r="B867" s="425"/>
      <c r="C867" s="423" t="s">
        <v>3045</v>
      </c>
      <c r="D867" s="424" t="s">
        <v>3046</v>
      </c>
      <c r="E867" s="426" t="s">
        <v>3338</v>
      </c>
      <c r="F867" s="427">
        <v>5485.2</v>
      </c>
    </row>
    <row r="868" spans="1:6" ht="25.5" customHeight="1" x14ac:dyDescent="0.25">
      <c r="A868" s="422" t="s">
        <v>3047</v>
      </c>
      <c r="B868" s="430" t="s">
        <v>3048</v>
      </c>
      <c r="C868" s="431"/>
      <c r="D868" s="424"/>
      <c r="E868" s="692" t="s">
        <v>3049</v>
      </c>
      <c r="F868" s="693"/>
    </row>
    <row r="869" spans="1:6" ht="12.75" customHeight="1" x14ac:dyDescent="0.25">
      <c r="A869" s="425"/>
      <c r="B869" s="432"/>
      <c r="C869" s="431" t="s">
        <v>3050</v>
      </c>
      <c r="D869" s="424" t="s">
        <v>3051</v>
      </c>
      <c r="E869" s="426" t="s">
        <v>1663</v>
      </c>
      <c r="F869" s="427">
        <v>5567.22</v>
      </c>
    </row>
    <row r="870" spans="1:6" ht="12.75" customHeight="1" x14ac:dyDescent="0.25">
      <c r="A870" s="425"/>
      <c r="B870" s="432"/>
      <c r="C870" s="431" t="s">
        <v>3052</v>
      </c>
      <c r="D870" s="424" t="s">
        <v>3053</v>
      </c>
      <c r="E870" s="426" t="s">
        <v>1666</v>
      </c>
      <c r="F870" s="427">
        <v>11134.44</v>
      </c>
    </row>
    <row r="871" spans="1:6" ht="12.75" customHeight="1" x14ac:dyDescent="0.25">
      <c r="A871" s="425"/>
      <c r="B871" s="432"/>
      <c r="C871" s="431" t="s">
        <v>3054</v>
      </c>
      <c r="D871" s="424" t="s">
        <v>3055</v>
      </c>
      <c r="E871" s="426" t="s">
        <v>2202</v>
      </c>
      <c r="F871" s="427">
        <v>16701.66</v>
      </c>
    </row>
    <row r="872" spans="1:6" ht="12.75" customHeight="1" x14ac:dyDescent="0.25">
      <c r="A872" s="425"/>
      <c r="B872" s="432"/>
      <c r="C872" s="431" t="s">
        <v>3056</v>
      </c>
      <c r="D872" s="424" t="s">
        <v>3057</v>
      </c>
      <c r="E872" s="426" t="s">
        <v>2205</v>
      </c>
      <c r="F872" s="427">
        <v>22268.880000000001</v>
      </c>
    </row>
    <row r="873" spans="1:6" ht="12.75" customHeight="1" x14ac:dyDescent="0.25">
      <c r="A873" s="425"/>
      <c r="B873" s="432"/>
      <c r="C873" s="431" t="s">
        <v>3058</v>
      </c>
      <c r="D873" s="424" t="s">
        <v>3059</v>
      </c>
      <c r="E873" s="426" t="s">
        <v>2208</v>
      </c>
      <c r="F873" s="427">
        <v>27836.1</v>
      </c>
    </row>
    <row r="874" spans="1:6" ht="12.75" customHeight="1" x14ac:dyDescent="0.25">
      <c r="A874" s="425"/>
      <c r="B874" s="432"/>
      <c r="C874" s="431" t="s">
        <v>3060</v>
      </c>
      <c r="D874" s="424" t="s">
        <v>3061</v>
      </c>
      <c r="E874" s="426" t="s">
        <v>2211</v>
      </c>
      <c r="F874" s="427">
        <v>33403.32</v>
      </c>
    </row>
    <row r="875" spans="1:6" ht="12.75" customHeight="1" x14ac:dyDescent="0.25">
      <c r="A875" s="425"/>
      <c r="B875" s="432"/>
      <c r="C875" s="431" t="s">
        <v>3062</v>
      </c>
      <c r="D875" s="424" t="s">
        <v>3063</v>
      </c>
      <c r="E875" s="426" t="s">
        <v>2214</v>
      </c>
      <c r="F875" s="427">
        <v>38970.54</v>
      </c>
    </row>
    <row r="876" spans="1:6" ht="12.75" customHeight="1" x14ac:dyDescent="0.25">
      <c r="A876" s="425"/>
      <c r="B876" s="432"/>
      <c r="C876" s="431" t="s">
        <v>3064</v>
      </c>
      <c r="D876" s="424" t="s">
        <v>3065</v>
      </c>
      <c r="E876" s="426" t="s">
        <v>2217</v>
      </c>
      <c r="F876" s="427">
        <v>44537.760000000002</v>
      </c>
    </row>
    <row r="877" spans="1:6" ht="12.75" customHeight="1" x14ac:dyDescent="0.25">
      <c r="A877" s="425"/>
      <c r="B877" s="432"/>
      <c r="C877" s="431" t="s">
        <v>3066</v>
      </c>
      <c r="D877" s="424" t="s">
        <v>3067</v>
      </c>
      <c r="E877" s="426" t="s">
        <v>2220</v>
      </c>
      <c r="F877" s="427">
        <v>50104.98</v>
      </c>
    </row>
    <row r="878" spans="1:6" ht="12.75" customHeight="1" x14ac:dyDescent="0.25">
      <c r="A878" s="425"/>
      <c r="B878" s="432"/>
      <c r="C878" s="431" t="s">
        <v>3068</v>
      </c>
      <c r="D878" s="424" t="s">
        <v>3069</v>
      </c>
      <c r="E878" s="426" t="s">
        <v>1028</v>
      </c>
      <c r="F878" s="427">
        <v>55672.2</v>
      </c>
    </row>
    <row r="879" spans="1:6" ht="12.75" customHeight="1" x14ac:dyDescent="0.25">
      <c r="A879" s="425"/>
      <c r="B879" s="432"/>
      <c r="C879" s="431" t="s">
        <v>3070</v>
      </c>
      <c r="D879" s="424" t="s">
        <v>3071</v>
      </c>
      <c r="E879" s="426" t="s">
        <v>1029</v>
      </c>
      <c r="F879" s="427">
        <v>61239.42</v>
      </c>
    </row>
    <row r="880" spans="1:6" ht="12.75" customHeight="1" x14ac:dyDescent="0.25">
      <c r="A880" s="425"/>
      <c r="B880" s="432"/>
      <c r="C880" s="431" t="s">
        <v>3072</v>
      </c>
      <c r="D880" s="424" t="s">
        <v>3073</v>
      </c>
      <c r="E880" s="426" t="s">
        <v>1030</v>
      </c>
      <c r="F880" s="427">
        <v>66806.64</v>
      </c>
    </row>
    <row r="881" spans="1:6" ht="12.75" customHeight="1" x14ac:dyDescent="0.25">
      <c r="A881" s="425"/>
      <c r="B881" s="432"/>
      <c r="C881" s="431" t="s">
        <v>3074</v>
      </c>
      <c r="D881" s="424" t="s">
        <v>3075</v>
      </c>
      <c r="E881" s="426" t="s">
        <v>3076</v>
      </c>
      <c r="F881" s="427">
        <v>72373.86</v>
      </c>
    </row>
    <row r="882" spans="1:6" ht="12.75" customHeight="1" x14ac:dyDescent="0.25">
      <c r="A882" s="425"/>
      <c r="B882" s="432"/>
      <c r="C882" s="433" t="s">
        <v>3077</v>
      </c>
      <c r="D882" s="434" t="s">
        <v>3078</v>
      </c>
      <c r="E882" s="435" t="s">
        <v>3079</v>
      </c>
      <c r="F882" s="436">
        <v>77941.08</v>
      </c>
    </row>
    <row r="883" spans="1:6" ht="12.75" customHeight="1" x14ac:dyDescent="0.25">
      <c r="A883" s="425"/>
      <c r="B883" s="432"/>
      <c r="C883" s="431" t="s">
        <v>3080</v>
      </c>
      <c r="D883" s="424" t="s">
        <v>3081</v>
      </c>
      <c r="E883" s="426" t="s">
        <v>3082</v>
      </c>
      <c r="F883" s="427">
        <v>83508.3</v>
      </c>
    </row>
    <row r="884" spans="1:6" ht="12.75" customHeight="1" x14ac:dyDescent="0.25">
      <c r="A884" s="425"/>
      <c r="B884" s="432"/>
      <c r="C884" s="431" t="s">
        <v>3083</v>
      </c>
      <c r="D884" s="424" t="s">
        <v>3084</v>
      </c>
      <c r="E884" s="426" t="s">
        <v>3085</v>
      </c>
      <c r="F884" s="427">
        <v>89075.520000000004</v>
      </c>
    </row>
    <row r="885" spans="1:6" ht="12.75" customHeight="1" x14ac:dyDescent="0.25">
      <c r="A885" s="425"/>
      <c r="B885" s="432"/>
      <c r="C885" s="431" t="s">
        <v>3086</v>
      </c>
      <c r="D885" s="424" t="s">
        <v>3087</v>
      </c>
      <c r="E885" s="426" t="s">
        <v>3088</v>
      </c>
      <c r="F885" s="427">
        <v>94642.74</v>
      </c>
    </row>
    <row r="886" spans="1:6" ht="12.75" customHeight="1" x14ac:dyDescent="0.25">
      <c r="A886" s="425"/>
      <c r="B886" s="432"/>
      <c r="C886" s="431" t="s">
        <v>3089</v>
      </c>
      <c r="D886" s="424" t="s">
        <v>3090</v>
      </c>
      <c r="E886" s="426" t="s">
        <v>3091</v>
      </c>
      <c r="F886" s="427">
        <v>100209.96</v>
      </c>
    </row>
    <row r="887" spans="1:6" ht="12.75" customHeight="1" x14ac:dyDescent="0.25">
      <c r="A887" s="425"/>
      <c r="B887" s="432"/>
      <c r="C887" s="431" t="s">
        <v>3092</v>
      </c>
      <c r="D887" s="424" t="s">
        <v>3093</v>
      </c>
      <c r="E887" s="426" t="s">
        <v>3094</v>
      </c>
      <c r="F887" s="427">
        <v>105777.18</v>
      </c>
    </row>
    <row r="888" spans="1:6" ht="12.75" customHeight="1" x14ac:dyDescent="0.25">
      <c r="A888" s="428"/>
      <c r="B888" s="437"/>
      <c r="C888" s="431" t="s">
        <v>3095</v>
      </c>
      <c r="D888" s="424" t="s">
        <v>3096</v>
      </c>
      <c r="E888" s="426" t="s">
        <v>4083</v>
      </c>
      <c r="F888" s="427">
        <v>111344.4</v>
      </c>
    </row>
    <row r="889" spans="1:6" ht="25.5" customHeight="1" x14ac:dyDescent="0.25">
      <c r="A889" s="422" t="s">
        <v>3097</v>
      </c>
      <c r="B889" s="422" t="s">
        <v>3098</v>
      </c>
      <c r="C889" s="423"/>
      <c r="D889" s="424"/>
      <c r="E889" s="692" t="s">
        <v>3099</v>
      </c>
      <c r="F889" s="693"/>
    </row>
    <row r="890" spans="1:6" ht="12.75" customHeight="1" x14ac:dyDescent="0.25">
      <c r="A890" s="425"/>
      <c r="B890" s="425"/>
      <c r="C890" s="423" t="s">
        <v>3100</v>
      </c>
      <c r="D890" s="424" t="s">
        <v>3101</v>
      </c>
      <c r="E890" s="426" t="s">
        <v>1663</v>
      </c>
      <c r="F890" s="427">
        <v>879.21</v>
      </c>
    </row>
    <row r="891" spans="1:6" ht="12.75" customHeight="1" x14ac:dyDescent="0.25">
      <c r="A891" s="425"/>
      <c r="B891" s="425"/>
      <c r="C891" s="423" t="s">
        <v>3102</v>
      </c>
      <c r="D891" s="424" t="s">
        <v>3103</v>
      </c>
      <c r="E891" s="426" t="s">
        <v>1666</v>
      </c>
      <c r="F891" s="427">
        <v>1758.42</v>
      </c>
    </row>
    <row r="892" spans="1:6" ht="12.75" customHeight="1" x14ac:dyDescent="0.25">
      <c r="A892" s="428"/>
      <c r="B892" s="428"/>
      <c r="C892" s="423" t="s">
        <v>3104</v>
      </c>
      <c r="D892" s="424" t="s">
        <v>3105</v>
      </c>
      <c r="E892" s="426" t="s">
        <v>2202</v>
      </c>
      <c r="F892" s="427">
        <v>2637.63</v>
      </c>
    </row>
    <row r="893" spans="1:6" ht="12.75" customHeight="1" x14ac:dyDescent="0.25">
      <c r="A893" s="425"/>
      <c r="B893" s="425"/>
      <c r="C893" s="439" t="s">
        <v>3106</v>
      </c>
      <c r="D893" s="434" t="s">
        <v>3107</v>
      </c>
      <c r="E893" s="435" t="s">
        <v>2205</v>
      </c>
      <c r="F893" s="436">
        <v>3516.84</v>
      </c>
    </row>
    <row r="894" spans="1:6" ht="12.75" customHeight="1" x14ac:dyDescent="0.25">
      <c r="A894" s="425"/>
      <c r="B894" s="425"/>
      <c r="C894" s="423" t="s">
        <v>3108</v>
      </c>
      <c r="D894" s="424" t="s">
        <v>3109</v>
      </c>
      <c r="E894" s="426" t="s">
        <v>3110</v>
      </c>
      <c r="F894" s="427">
        <v>4396.05</v>
      </c>
    </row>
    <row r="895" spans="1:6" ht="12.75" customHeight="1" x14ac:dyDescent="0.25">
      <c r="A895" s="425"/>
      <c r="B895" s="425"/>
      <c r="C895" s="423" t="s">
        <v>3111</v>
      </c>
      <c r="D895" s="424" t="s">
        <v>3112</v>
      </c>
      <c r="E895" s="426" t="s">
        <v>3113</v>
      </c>
      <c r="F895" s="427">
        <v>5861.4</v>
      </c>
    </row>
    <row r="896" spans="1:6" ht="12.75" customHeight="1" x14ac:dyDescent="0.25">
      <c r="A896" s="425"/>
      <c r="B896" s="425"/>
      <c r="C896" s="423" t="s">
        <v>3114</v>
      </c>
      <c r="D896" s="424" t="s">
        <v>3115</v>
      </c>
      <c r="E896" s="426" t="s">
        <v>3116</v>
      </c>
      <c r="F896" s="427">
        <v>11722.8</v>
      </c>
    </row>
    <row r="897" spans="1:6" ht="12.75" customHeight="1" x14ac:dyDescent="0.25">
      <c r="A897" s="425"/>
      <c r="B897" s="425"/>
      <c r="C897" s="423" t="s">
        <v>3117</v>
      </c>
      <c r="D897" s="424" t="s">
        <v>3118</v>
      </c>
      <c r="E897" s="426" t="s">
        <v>3119</v>
      </c>
      <c r="F897" s="427">
        <v>17584.2</v>
      </c>
    </row>
    <row r="898" spans="1:6" ht="12.75" customHeight="1" x14ac:dyDescent="0.25">
      <c r="A898" s="425"/>
      <c r="B898" s="425"/>
      <c r="C898" s="423" t="s">
        <v>3120</v>
      </c>
      <c r="D898" s="424" t="s">
        <v>3121</v>
      </c>
      <c r="E898" s="426" t="s">
        <v>3122</v>
      </c>
      <c r="F898" s="427">
        <v>23445.599999999999</v>
      </c>
    </row>
    <row r="899" spans="1:6" ht="12.75" customHeight="1" x14ac:dyDescent="0.25">
      <c r="A899" s="425"/>
      <c r="B899" s="425"/>
      <c r="C899" s="423" t="s">
        <v>3123</v>
      </c>
      <c r="D899" s="424" t="s">
        <v>3124</v>
      </c>
      <c r="E899" s="426" t="s">
        <v>3125</v>
      </c>
      <c r="F899" s="427">
        <v>29307</v>
      </c>
    </row>
    <row r="900" spans="1:6" ht="12.75" customHeight="1" x14ac:dyDescent="0.25">
      <c r="A900" s="425"/>
      <c r="B900" s="425"/>
      <c r="C900" s="423" t="s">
        <v>3126</v>
      </c>
      <c r="D900" s="424" t="s">
        <v>3127</v>
      </c>
      <c r="E900" s="426" t="s">
        <v>3128</v>
      </c>
      <c r="F900" s="427">
        <v>35168.400000000001</v>
      </c>
    </row>
    <row r="901" spans="1:6" ht="12.75" customHeight="1" x14ac:dyDescent="0.25">
      <c r="A901" s="425"/>
      <c r="B901" s="425"/>
      <c r="C901" s="423" t="s">
        <v>3129</v>
      </c>
      <c r="D901" s="424" t="s">
        <v>3130</v>
      </c>
      <c r="E901" s="426" t="s">
        <v>3131</v>
      </c>
      <c r="F901" s="427">
        <v>41029.800000000003</v>
      </c>
    </row>
    <row r="902" spans="1:6" ht="12.75" customHeight="1" x14ac:dyDescent="0.25">
      <c r="A902" s="425"/>
      <c r="B902" s="425"/>
      <c r="C902" s="423" t="s">
        <v>3132</v>
      </c>
      <c r="D902" s="424" t="s">
        <v>3133</v>
      </c>
      <c r="E902" s="426" t="s">
        <v>3134</v>
      </c>
      <c r="F902" s="427">
        <v>46891.199999999997</v>
      </c>
    </row>
    <row r="903" spans="1:6" ht="12.75" customHeight="1" x14ac:dyDescent="0.25">
      <c r="A903" s="425"/>
      <c r="B903" s="425"/>
      <c r="C903" s="423" t="s">
        <v>3135</v>
      </c>
      <c r="D903" s="424" t="s">
        <v>3136</v>
      </c>
      <c r="E903" s="426" t="s">
        <v>3137</v>
      </c>
      <c r="F903" s="427">
        <v>52752.6</v>
      </c>
    </row>
    <row r="904" spans="1:6" ht="12.75" customHeight="1" x14ac:dyDescent="0.25">
      <c r="A904" s="425"/>
      <c r="B904" s="425"/>
      <c r="C904" s="423" t="s">
        <v>3138</v>
      </c>
      <c r="D904" s="424" t="s">
        <v>3139</v>
      </c>
      <c r="E904" s="426" t="s">
        <v>3140</v>
      </c>
      <c r="F904" s="427">
        <v>58614</v>
      </c>
    </row>
    <row r="905" spans="1:6" ht="12.75" customHeight="1" x14ac:dyDescent="0.25">
      <c r="A905" s="425"/>
      <c r="B905" s="425"/>
      <c r="C905" s="423" t="s">
        <v>3141</v>
      </c>
      <c r="D905" s="424" t="s">
        <v>3142</v>
      </c>
      <c r="E905" s="426" t="s">
        <v>3143</v>
      </c>
      <c r="F905" s="427">
        <v>64475.4</v>
      </c>
    </row>
    <row r="906" spans="1:6" ht="12.75" customHeight="1" x14ac:dyDescent="0.25">
      <c r="A906" s="428"/>
      <c r="B906" s="428"/>
      <c r="C906" s="423" t="s">
        <v>3144</v>
      </c>
      <c r="D906" s="424" t="s">
        <v>3145</v>
      </c>
      <c r="E906" s="426" t="s">
        <v>3695</v>
      </c>
      <c r="F906" s="427">
        <v>70336.800000000003</v>
      </c>
    </row>
    <row r="907" spans="1:6" ht="25.5" customHeight="1" x14ac:dyDescent="0.25">
      <c r="A907" s="422" t="s">
        <v>3146</v>
      </c>
      <c r="B907" s="422" t="s">
        <v>3147</v>
      </c>
      <c r="C907" s="423"/>
      <c r="D907" s="424"/>
      <c r="E907" s="692" t="s">
        <v>3148</v>
      </c>
      <c r="F907" s="693"/>
    </row>
    <row r="908" spans="1:6" ht="12.75" customHeight="1" x14ac:dyDescent="0.25">
      <c r="A908" s="425"/>
      <c r="B908" s="425"/>
      <c r="C908" s="423" t="s">
        <v>3149</v>
      </c>
      <c r="D908" s="424" t="s">
        <v>3150</v>
      </c>
      <c r="E908" s="426" t="s">
        <v>3151</v>
      </c>
      <c r="F908" s="427">
        <v>1050.24</v>
      </c>
    </row>
    <row r="909" spans="1:6" ht="12.75" customHeight="1" x14ac:dyDescent="0.25">
      <c r="A909" s="425"/>
      <c r="B909" s="425"/>
      <c r="C909" s="423" t="s">
        <v>3152</v>
      </c>
      <c r="D909" s="424" t="s">
        <v>3153</v>
      </c>
      <c r="E909" s="426" t="s">
        <v>3154</v>
      </c>
      <c r="F909" s="427">
        <v>1945.4</v>
      </c>
    </row>
    <row r="910" spans="1:6" ht="12.75" customHeight="1" x14ac:dyDescent="0.25">
      <c r="A910" s="425"/>
      <c r="B910" s="425"/>
      <c r="C910" s="423" t="s">
        <v>3155</v>
      </c>
      <c r="D910" s="424" t="s">
        <v>3156</v>
      </c>
      <c r="E910" s="426" t="s">
        <v>3157</v>
      </c>
      <c r="F910" s="427">
        <v>2779.14</v>
      </c>
    </row>
    <row r="911" spans="1:6" ht="12.75" customHeight="1" x14ac:dyDescent="0.25">
      <c r="A911" s="425"/>
      <c r="B911" s="425"/>
      <c r="C911" s="423" t="s">
        <v>3158</v>
      </c>
      <c r="D911" s="424" t="s">
        <v>3159</v>
      </c>
      <c r="E911" s="426" t="s">
        <v>3160</v>
      </c>
      <c r="F911" s="427">
        <v>3612.88</v>
      </c>
    </row>
    <row r="912" spans="1:6" ht="12.75" customHeight="1" x14ac:dyDescent="0.25">
      <c r="A912" s="425"/>
      <c r="B912" s="425"/>
      <c r="C912" s="423" t="s">
        <v>3161</v>
      </c>
      <c r="D912" s="424" t="s">
        <v>3162</v>
      </c>
      <c r="E912" s="426" t="s">
        <v>3163</v>
      </c>
      <c r="F912" s="427">
        <v>4446.62</v>
      </c>
    </row>
    <row r="913" spans="1:6" ht="12.75" customHeight="1" x14ac:dyDescent="0.25">
      <c r="A913" s="425"/>
      <c r="B913" s="425"/>
      <c r="C913" s="423" t="s">
        <v>3164</v>
      </c>
      <c r="D913" s="424" t="s">
        <v>3165</v>
      </c>
      <c r="E913" s="426" t="s">
        <v>3166</v>
      </c>
      <c r="F913" s="427">
        <v>5280.37</v>
      </c>
    </row>
    <row r="914" spans="1:6" ht="12.75" customHeight="1" x14ac:dyDescent="0.25">
      <c r="A914" s="425"/>
      <c r="B914" s="425"/>
      <c r="C914" s="423" t="s">
        <v>3167</v>
      </c>
      <c r="D914" s="424" t="s">
        <v>3168</v>
      </c>
      <c r="E914" s="426" t="s">
        <v>3169</v>
      </c>
      <c r="F914" s="427">
        <v>6060.75</v>
      </c>
    </row>
    <row r="915" spans="1:6" ht="12.75" customHeight="1" x14ac:dyDescent="0.25">
      <c r="A915" s="425"/>
      <c r="B915" s="425"/>
      <c r="C915" s="423" t="s">
        <v>3170</v>
      </c>
      <c r="D915" s="424" t="s">
        <v>3171</v>
      </c>
      <c r="E915" s="426" t="s">
        <v>3172</v>
      </c>
      <c r="F915" s="427">
        <v>6947.85</v>
      </c>
    </row>
    <row r="916" spans="1:6" ht="12.75" customHeight="1" x14ac:dyDescent="0.25">
      <c r="A916" s="425"/>
      <c r="B916" s="425"/>
      <c r="C916" s="423" t="s">
        <v>3173</v>
      </c>
      <c r="D916" s="424" t="s">
        <v>3174</v>
      </c>
      <c r="E916" s="426" t="s">
        <v>3175</v>
      </c>
      <c r="F916" s="427">
        <v>7781.59</v>
      </c>
    </row>
    <row r="917" spans="1:6" ht="12.75" customHeight="1" x14ac:dyDescent="0.25">
      <c r="A917" s="425"/>
      <c r="B917" s="425"/>
      <c r="C917" s="423" t="s">
        <v>3176</v>
      </c>
      <c r="D917" s="424" t="s">
        <v>3177</v>
      </c>
      <c r="E917" s="426" t="s">
        <v>3178</v>
      </c>
      <c r="F917" s="427">
        <v>8615.33</v>
      </c>
    </row>
    <row r="918" spans="1:6" ht="12.75" customHeight="1" x14ac:dyDescent="0.25">
      <c r="A918" s="425"/>
      <c r="B918" s="425"/>
      <c r="C918" s="423" t="s">
        <v>3179</v>
      </c>
      <c r="D918" s="424" t="s">
        <v>3180</v>
      </c>
      <c r="E918" s="426" t="s">
        <v>3181</v>
      </c>
      <c r="F918" s="427">
        <v>9449.08</v>
      </c>
    </row>
    <row r="919" spans="1:6" ht="12.75" customHeight="1" x14ac:dyDescent="0.25">
      <c r="A919" s="425"/>
      <c r="B919" s="425"/>
      <c r="C919" s="423" t="s">
        <v>3182</v>
      </c>
      <c r="D919" s="424" t="s">
        <v>3183</v>
      </c>
      <c r="E919" s="426" t="s">
        <v>3184</v>
      </c>
      <c r="F919" s="427">
        <v>10282.82</v>
      </c>
    </row>
    <row r="920" spans="1:6" ht="12.75" customHeight="1" x14ac:dyDescent="0.25">
      <c r="A920" s="425"/>
      <c r="B920" s="425"/>
      <c r="C920" s="423" t="s">
        <v>3185</v>
      </c>
      <c r="D920" s="424" t="s">
        <v>3186</v>
      </c>
      <c r="E920" s="426" t="s">
        <v>3187</v>
      </c>
      <c r="F920" s="427">
        <v>11116.56</v>
      </c>
    </row>
    <row r="921" spans="1:6" ht="12.75" customHeight="1" x14ac:dyDescent="0.25">
      <c r="A921" s="425"/>
      <c r="B921" s="425"/>
      <c r="C921" s="423" t="s">
        <v>3188</v>
      </c>
      <c r="D921" s="424" t="s">
        <v>3189</v>
      </c>
      <c r="E921" s="426" t="s">
        <v>3190</v>
      </c>
      <c r="F921" s="427">
        <v>11950.3</v>
      </c>
    </row>
    <row r="922" spans="1:6" ht="12.75" customHeight="1" x14ac:dyDescent="0.25">
      <c r="A922" s="425"/>
      <c r="B922" s="425"/>
      <c r="C922" s="423" t="s">
        <v>3191</v>
      </c>
      <c r="D922" s="424" t="s">
        <v>3192</v>
      </c>
      <c r="E922" s="426" t="s">
        <v>3193</v>
      </c>
      <c r="F922" s="427">
        <v>12784.04</v>
      </c>
    </row>
    <row r="923" spans="1:6" ht="12.75" customHeight="1" x14ac:dyDescent="0.25">
      <c r="A923" s="425"/>
      <c r="B923" s="425"/>
      <c r="C923" s="423" t="s">
        <v>3194</v>
      </c>
      <c r="D923" s="424" t="s">
        <v>3195</v>
      </c>
      <c r="E923" s="426" t="s">
        <v>3196</v>
      </c>
      <c r="F923" s="427">
        <v>13617.79</v>
      </c>
    </row>
    <row r="924" spans="1:6" ht="12.75" customHeight="1" x14ac:dyDescent="0.25">
      <c r="A924" s="428"/>
      <c r="B924" s="428"/>
      <c r="C924" s="423" t="s">
        <v>3197</v>
      </c>
      <c r="D924" s="424" t="s">
        <v>3198</v>
      </c>
      <c r="E924" s="426" t="s">
        <v>3696</v>
      </c>
      <c r="F924" s="427">
        <v>14451.53</v>
      </c>
    </row>
    <row r="925" spans="1:6" ht="25.5" customHeight="1" x14ac:dyDescent="0.25">
      <c r="A925" s="422" t="s">
        <v>3199</v>
      </c>
      <c r="B925" s="422" t="s">
        <v>3200</v>
      </c>
      <c r="C925" s="423"/>
      <c r="D925" s="424"/>
      <c r="E925" s="692" t="s">
        <v>3201</v>
      </c>
      <c r="F925" s="693"/>
    </row>
    <row r="926" spans="1:6" ht="14.25" customHeight="1" x14ac:dyDescent="0.25">
      <c r="A926" s="425"/>
      <c r="B926" s="425"/>
      <c r="C926" s="423" t="s">
        <v>3202</v>
      </c>
      <c r="D926" s="424" t="s">
        <v>3203</v>
      </c>
      <c r="E926" s="426" t="s">
        <v>4084</v>
      </c>
      <c r="F926" s="427">
        <v>317.86</v>
      </c>
    </row>
    <row r="927" spans="1:6" ht="14.25" customHeight="1" x14ac:dyDescent="0.25">
      <c r="A927" s="425"/>
      <c r="B927" s="425"/>
      <c r="C927" s="423" t="s">
        <v>3204</v>
      </c>
      <c r="D927" s="424" t="s">
        <v>3205</v>
      </c>
      <c r="E927" s="426" t="s">
        <v>4085</v>
      </c>
      <c r="F927" s="427">
        <v>635.71</v>
      </c>
    </row>
    <row r="928" spans="1:6" ht="12.75" customHeight="1" x14ac:dyDescent="0.25">
      <c r="A928" s="425"/>
      <c r="B928" s="425"/>
      <c r="C928" s="423" t="s">
        <v>3206</v>
      </c>
      <c r="D928" s="424" t="s">
        <v>3207</v>
      </c>
      <c r="E928" s="426" t="s">
        <v>3208</v>
      </c>
      <c r="F928" s="427">
        <v>953.57</v>
      </c>
    </row>
    <row r="929" spans="1:6" ht="12.75" customHeight="1" x14ac:dyDescent="0.25">
      <c r="A929" s="425"/>
      <c r="B929" s="425"/>
      <c r="C929" s="423" t="s">
        <v>3209</v>
      </c>
      <c r="D929" s="424" t="s">
        <v>3210</v>
      </c>
      <c r="E929" s="426" t="s">
        <v>3211</v>
      </c>
      <c r="F929" s="427">
        <v>1377.38</v>
      </c>
    </row>
    <row r="930" spans="1:6" ht="12.75" customHeight="1" x14ac:dyDescent="0.25">
      <c r="A930" s="425"/>
      <c r="B930" s="425"/>
      <c r="C930" s="423" t="s">
        <v>3212</v>
      </c>
      <c r="D930" s="424" t="s">
        <v>3213</v>
      </c>
      <c r="E930" s="426" t="s">
        <v>3214</v>
      </c>
      <c r="F930" s="427">
        <v>1785.53</v>
      </c>
    </row>
    <row r="931" spans="1:6" ht="12.75" customHeight="1" x14ac:dyDescent="0.25">
      <c r="A931" s="425"/>
      <c r="B931" s="425"/>
      <c r="C931" s="423" t="s">
        <v>3215</v>
      </c>
      <c r="D931" s="424" t="s">
        <v>3216</v>
      </c>
      <c r="E931" s="426" t="s">
        <v>3217</v>
      </c>
      <c r="F931" s="427">
        <v>2224.9899999999998</v>
      </c>
    </row>
    <row r="932" spans="1:6" ht="12.75" customHeight="1" x14ac:dyDescent="0.25">
      <c r="A932" s="425"/>
      <c r="B932" s="425"/>
      <c r="C932" s="423" t="s">
        <v>3218</v>
      </c>
      <c r="D932" s="424" t="s">
        <v>3219</v>
      </c>
      <c r="E932" s="426" t="s">
        <v>3220</v>
      </c>
      <c r="F932" s="427">
        <v>2648.8</v>
      </c>
    </row>
    <row r="933" spans="1:6" ht="12.75" customHeight="1" x14ac:dyDescent="0.25">
      <c r="A933" s="425"/>
      <c r="B933" s="425"/>
      <c r="C933" s="423" t="s">
        <v>3221</v>
      </c>
      <c r="D933" s="424" t="s">
        <v>3222</v>
      </c>
      <c r="E933" s="426" t="s">
        <v>3223</v>
      </c>
      <c r="F933" s="427">
        <v>3072.61</v>
      </c>
    </row>
    <row r="934" spans="1:6" ht="12.75" customHeight="1" x14ac:dyDescent="0.25">
      <c r="A934" s="425"/>
      <c r="B934" s="425"/>
      <c r="C934" s="423" t="s">
        <v>3224</v>
      </c>
      <c r="D934" s="424" t="s">
        <v>3225</v>
      </c>
      <c r="E934" s="426" t="s">
        <v>3226</v>
      </c>
      <c r="F934" s="427">
        <v>3496.42</v>
      </c>
    </row>
    <row r="935" spans="1:6" ht="12.75" customHeight="1" x14ac:dyDescent="0.25">
      <c r="A935" s="425"/>
      <c r="B935" s="425"/>
      <c r="C935" s="423" t="s">
        <v>3227</v>
      </c>
      <c r="D935" s="424" t="s">
        <v>3228</v>
      </c>
      <c r="E935" s="426" t="s">
        <v>3229</v>
      </c>
      <c r="F935" s="427">
        <v>3920.22</v>
      </c>
    </row>
    <row r="936" spans="1:6" ht="12.75" customHeight="1" x14ac:dyDescent="0.25">
      <c r="A936" s="425"/>
      <c r="B936" s="425"/>
      <c r="C936" s="423" t="s">
        <v>3230</v>
      </c>
      <c r="D936" s="424" t="s">
        <v>3231</v>
      </c>
      <c r="E936" s="426" t="s">
        <v>3232</v>
      </c>
      <c r="F936" s="427">
        <v>4344.03</v>
      </c>
    </row>
    <row r="937" spans="1:6" ht="12.75" customHeight="1" x14ac:dyDescent="0.25">
      <c r="A937" s="425"/>
      <c r="B937" s="425"/>
      <c r="C937" s="423" t="s">
        <v>3233</v>
      </c>
      <c r="D937" s="424" t="s">
        <v>3234</v>
      </c>
      <c r="E937" s="426" t="s">
        <v>3235</v>
      </c>
      <c r="F937" s="427">
        <v>4767.84</v>
      </c>
    </row>
    <row r="938" spans="1:6" ht="12.75" customHeight="1" x14ac:dyDescent="0.25">
      <c r="A938" s="425"/>
      <c r="B938" s="425"/>
      <c r="C938" s="423" t="s">
        <v>3236</v>
      </c>
      <c r="D938" s="424" t="s">
        <v>3237</v>
      </c>
      <c r="E938" s="426" t="s">
        <v>3238</v>
      </c>
      <c r="F938" s="427">
        <v>5191.6499999999996</v>
      </c>
    </row>
    <row r="939" spans="1:6" ht="12.75" customHeight="1" x14ac:dyDescent="0.25">
      <c r="A939" s="428"/>
      <c r="B939" s="428"/>
      <c r="C939" s="423" t="s">
        <v>3239</v>
      </c>
      <c r="D939" s="424" t="s">
        <v>3240</v>
      </c>
      <c r="E939" s="426" t="s">
        <v>3701</v>
      </c>
      <c r="F939" s="427">
        <v>5615.46</v>
      </c>
    </row>
    <row r="940" spans="1:6" ht="25.5" customHeight="1" x14ac:dyDescent="0.25">
      <c r="A940" s="422" t="s">
        <v>3702</v>
      </c>
      <c r="B940" s="422" t="s">
        <v>3703</v>
      </c>
      <c r="C940" s="423"/>
      <c r="D940" s="424"/>
      <c r="E940" s="692" t="s">
        <v>3704</v>
      </c>
      <c r="F940" s="693"/>
    </row>
    <row r="941" spans="1:6" ht="14.25" customHeight="1" x14ac:dyDescent="0.25">
      <c r="A941" s="425"/>
      <c r="B941" s="425"/>
      <c r="C941" s="423" t="s">
        <v>4086</v>
      </c>
      <c r="D941" s="424" t="s">
        <v>3706</v>
      </c>
      <c r="E941" s="426" t="s">
        <v>1273</v>
      </c>
      <c r="F941" s="427">
        <v>153.88999999999999</v>
      </c>
    </row>
    <row r="942" spans="1:6" ht="14.25" customHeight="1" x14ac:dyDescent="0.25">
      <c r="A942" s="425"/>
      <c r="B942" s="425"/>
      <c r="C942" s="423" t="s">
        <v>4087</v>
      </c>
      <c r="D942" s="424" t="s">
        <v>3708</v>
      </c>
      <c r="E942" s="426" t="s">
        <v>1276</v>
      </c>
      <c r="F942" s="427">
        <v>369.34</v>
      </c>
    </row>
    <row r="943" spans="1:6" ht="12.75" customHeight="1" x14ac:dyDescent="0.25">
      <c r="A943" s="425"/>
      <c r="B943" s="425"/>
      <c r="C943" s="423" t="s">
        <v>3709</v>
      </c>
      <c r="D943" s="424" t="s">
        <v>3710</v>
      </c>
      <c r="E943" s="426" t="s">
        <v>1279</v>
      </c>
      <c r="F943" s="427">
        <v>362.89</v>
      </c>
    </row>
    <row r="944" spans="1:6" ht="12.75" customHeight="1" x14ac:dyDescent="0.25">
      <c r="A944" s="425"/>
      <c r="B944" s="425"/>
      <c r="C944" s="423" t="s">
        <v>3711</v>
      </c>
      <c r="D944" s="424" t="s">
        <v>3712</v>
      </c>
      <c r="E944" s="426" t="s">
        <v>1282</v>
      </c>
      <c r="F944" s="427">
        <v>916.91</v>
      </c>
    </row>
    <row r="945" spans="1:6" ht="12.75" customHeight="1" x14ac:dyDescent="0.25">
      <c r="A945" s="425"/>
      <c r="B945" s="425"/>
      <c r="C945" s="423" t="s">
        <v>3713</v>
      </c>
      <c r="D945" s="424" t="s">
        <v>3714</v>
      </c>
      <c r="E945" s="426" t="s">
        <v>1285</v>
      </c>
      <c r="F945" s="427">
        <v>1470.92</v>
      </c>
    </row>
    <row r="946" spans="1:6" ht="12.75" customHeight="1" x14ac:dyDescent="0.25">
      <c r="A946" s="425"/>
      <c r="B946" s="425"/>
      <c r="C946" s="423" t="s">
        <v>3715</v>
      </c>
      <c r="D946" s="424" t="s">
        <v>3716</v>
      </c>
      <c r="E946" s="426" t="s">
        <v>1288</v>
      </c>
      <c r="F946" s="427">
        <v>2024.94</v>
      </c>
    </row>
    <row r="947" spans="1:6" ht="12.75" customHeight="1" x14ac:dyDescent="0.25">
      <c r="A947" s="428"/>
      <c r="B947" s="428"/>
      <c r="C947" s="423" t="s">
        <v>3717</v>
      </c>
      <c r="D947" s="424" t="s">
        <v>3718</v>
      </c>
      <c r="E947" s="426" t="s">
        <v>3401</v>
      </c>
      <c r="F947" s="427">
        <v>2578.9499999999998</v>
      </c>
    </row>
    <row r="948" spans="1:6" ht="42" customHeight="1" x14ac:dyDescent="0.25">
      <c r="A948" s="422" t="s">
        <v>3719</v>
      </c>
      <c r="B948" s="484" t="s">
        <v>3720</v>
      </c>
      <c r="C948" s="423"/>
      <c r="D948" s="424"/>
      <c r="E948" s="692" t="s">
        <v>3721</v>
      </c>
      <c r="F948" s="693"/>
    </row>
    <row r="949" spans="1:6" ht="14.25" customHeight="1" x14ac:dyDescent="0.25">
      <c r="A949" s="425"/>
      <c r="B949" s="425"/>
      <c r="C949" s="423" t="s">
        <v>4101</v>
      </c>
      <c r="D949" s="424" t="s">
        <v>2566</v>
      </c>
      <c r="E949" s="426" t="s">
        <v>4102</v>
      </c>
      <c r="F949" s="427">
        <v>667.47</v>
      </c>
    </row>
    <row r="950" spans="1:6" ht="14.25" customHeight="1" x14ac:dyDescent="0.25">
      <c r="A950" s="425"/>
      <c r="B950" s="425"/>
      <c r="C950" s="423" t="s">
        <v>4103</v>
      </c>
      <c r="D950" s="424" t="s">
        <v>2571</v>
      </c>
      <c r="E950" s="426" t="s">
        <v>4104</v>
      </c>
      <c r="F950" s="427">
        <v>1001.21</v>
      </c>
    </row>
    <row r="951" spans="1:6" ht="12.75" customHeight="1" x14ac:dyDescent="0.25">
      <c r="A951" s="425"/>
      <c r="B951" s="425"/>
      <c r="C951" s="423" t="s">
        <v>3724</v>
      </c>
      <c r="D951" s="424" t="s">
        <v>2576</v>
      </c>
      <c r="E951" s="426" t="s">
        <v>2577</v>
      </c>
      <c r="F951" s="427">
        <v>1334.94</v>
      </c>
    </row>
    <row r="952" spans="1:6" ht="12.75" customHeight="1" x14ac:dyDescent="0.25">
      <c r="A952" s="425"/>
      <c r="B952" s="425"/>
      <c r="C952" s="423" t="s">
        <v>3725</v>
      </c>
      <c r="D952" s="424" t="s">
        <v>2581</v>
      </c>
      <c r="E952" s="426" t="s">
        <v>2582</v>
      </c>
      <c r="F952" s="427">
        <v>1668.68</v>
      </c>
    </row>
    <row r="953" spans="1:6" ht="25.5" customHeight="1" x14ac:dyDescent="0.25">
      <c r="A953" s="425"/>
      <c r="B953" s="425"/>
      <c r="C953" s="423" t="s">
        <v>3726</v>
      </c>
      <c r="D953" s="424" t="s">
        <v>2586</v>
      </c>
      <c r="E953" s="426" t="s">
        <v>2587</v>
      </c>
      <c r="F953" s="427">
        <v>2169.29</v>
      </c>
    </row>
    <row r="954" spans="1:6" ht="25.5" customHeight="1" x14ac:dyDescent="0.25">
      <c r="A954" s="428"/>
      <c r="B954" s="428"/>
      <c r="C954" s="423" t="s">
        <v>3727</v>
      </c>
      <c r="D954" s="424" t="s">
        <v>2591</v>
      </c>
      <c r="E954" s="426" t="s">
        <v>2592</v>
      </c>
      <c r="F954" s="427">
        <v>2836.76</v>
      </c>
    </row>
    <row r="955" spans="1:6" ht="25.5" customHeight="1" x14ac:dyDescent="0.25">
      <c r="A955" s="440"/>
      <c r="B955" s="441"/>
      <c r="C955" s="431" t="s">
        <v>3728</v>
      </c>
      <c r="D955" s="424" t="s">
        <v>2596</v>
      </c>
      <c r="E955" s="426" t="s">
        <v>2597</v>
      </c>
      <c r="F955" s="427">
        <v>3504.23</v>
      </c>
    </row>
    <row r="956" spans="1:6" ht="25.5" customHeight="1" x14ac:dyDescent="0.25">
      <c r="A956" s="425"/>
      <c r="B956" s="432"/>
      <c r="C956" s="431" t="s">
        <v>3729</v>
      </c>
      <c r="D956" s="424" t="s">
        <v>2601</v>
      </c>
      <c r="E956" s="426" t="s">
        <v>2602</v>
      </c>
      <c r="F956" s="427">
        <v>4171.7</v>
      </c>
    </row>
    <row r="957" spans="1:6" ht="25.5" customHeight="1" x14ac:dyDescent="0.25">
      <c r="A957" s="425"/>
      <c r="B957" s="432"/>
      <c r="C957" s="431" t="s">
        <v>3730</v>
      </c>
      <c r="D957" s="424" t="s">
        <v>2606</v>
      </c>
      <c r="E957" s="426" t="s">
        <v>2607</v>
      </c>
      <c r="F957" s="427">
        <v>4839.17</v>
      </c>
    </row>
    <row r="958" spans="1:6" ht="25.5" customHeight="1" x14ac:dyDescent="0.25">
      <c r="A958" s="425"/>
      <c r="B958" s="432"/>
      <c r="C958" s="431" t="s">
        <v>3731</v>
      </c>
      <c r="D958" s="424" t="s">
        <v>2611</v>
      </c>
      <c r="E958" s="426" t="s">
        <v>2612</v>
      </c>
      <c r="F958" s="427">
        <v>5506.65</v>
      </c>
    </row>
    <row r="959" spans="1:6" ht="25.5" customHeight="1" x14ac:dyDescent="0.25">
      <c r="A959" s="425"/>
      <c r="B959" s="432"/>
      <c r="C959" s="431" t="s">
        <v>3732</v>
      </c>
      <c r="D959" s="424" t="s">
        <v>2616</v>
      </c>
      <c r="E959" s="426" t="s">
        <v>2617</v>
      </c>
      <c r="F959" s="427">
        <v>6174.12</v>
      </c>
    </row>
    <row r="960" spans="1:6" ht="25.5" customHeight="1" x14ac:dyDescent="0.25">
      <c r="A960" s="425"/>
      <c r="B960" s="432"/>
      <c r="C960" s="431" t="s">
        <v>3733</v>
      </c>
      <c r="D960" s="424" t="s">
        <v>2621</v>
      </c>
      <c r="E960" s="426" t="s">
        <v>2622</v>
      </c>
      <c r="F960" s="427">
        <v>7008.46</v>
      </c>
    </row>
    <row r="961" spans="1:6" ht="25.5" customHeight="1" x14ac:dyDescent="0.25">
      <c r="A961" s="425"/>
      <c r="B961" s="432"/>
      <c r="C961" s="431" t="s">
        <v>3734</v>
      </c>
      <c r="D961" s="424" t="s">
        <v>2626</v>
      </c>
      <c r="E961" s="426" t="s">
        <v>2627</v>
      </c>
      <c r="F961" s="427">
        <v>8343.41</v>
      </c>
    </row>
    <row r="962" spans="1:6" ht="25.5" customHeight="1" x14ac:dyDescent="0.25">
      <c r="A962" s="425"/>
      <c r="B962" s="432"/>
      <c r="C962" s="431" t="s">
        <v>3735</v>
      </c>
      <c r="D962" s="424" t="s">
        <v>2631</v>
      </c>
      <c r="E962" s="426" t="s">
        <v>2632</v>
      </c>
      <c r="F962" s="427">
        <v>9678.35</v>
      </c>
    </row>
    <row r="963" spans="1:6" ht="25.5" customHeight="1" x14ac:dyDescent="0.25">
      <c r="A963" s="425"/>
      <c r="B963" s="432"/>
      <c r="C963" s="431" t="s">
        <v>3736</v>
      </c>
      <c r="D963" s="424" t="s">
        <v>2636</v>
      </c>
      <c r="E963" s="426" t="s">
        <v>2637</v>
      </c>
      <c r="F963" s="427">
        <v>11013.29</v>
      </c>
    </row>
    <row r="964" spans="1:6" ht="25.5" customHeight="1" x14ac:dyDescent="0.25">
      <c r="A964" s="425"/>
      <c r="B964" s="432"/>
      <c r="C964" s="431" t="s">
        <v>3737</v>
      </c>
      <c r="D964" s="424" t="s">
        <v>2641</v>
      </c>
      <c r="E964" s="426" t="s">
        <v>2642</v>
      </c>
      <c r="F964" s="427">
        <v>12348.24</v>
      </c>
    </row>
    <row r="965" spans="1:6" ht="25.5" customHeight="1" x14ac:dyDescent="0.25">
      <c r="A965" s="425"/>
      <c r="B965" s="432"/>
      <c r="C965" s="431" t="s">
        <v>3738</v>
      </c>
      <c r="D965" s="424" t="s">
        <v>2646</v>
      </c>
      <c r="E965" s="426" t="s">
        <v>2647</v>
      </c>
      <c r="F965" s="427">
        <v>13850.05</v>
      </c>
    </row>
    <row r="966" spans="1:6" ht="25.5" customHeight="1" x14ac:dyDescent="0.25">
      <c r="A966" s="425"/>
      <c r="B966" s="432"/>
      <c r="C966" s="431" t="s">
        <v>3739</v>
      </c>
      <c r="D966" s="424" t="s">
        <v>2651</v>
      </c>
      <c r="E966" s="426" t="s">
        <v>2652</v>
      </c>
      <c r="F966" s="427">
        <v>15852.47</v>
      </c>
    </row>
    <row r="967" spans="1:6" ht="25.5" customHeight="1" x14ac:dyDescent="0.25">
      <c r="A967" s="425"/>
      <c r="B967" s="432"/>
      <c r="C967" s="431" t="s">
        <v>3740</v>
      </c>
      <c r="D967" s="424" t="s">
        <v>2656</v>
      </c>
      <c r="E967" s="426" t="s">
        <v>2657</v>
      </c>
      <c r="F967" s="427">
        <v>17854.89</v>
      </c>
    </row>
    <row r="968" spans="1:6" ht="25.5" customHeight="1" x14ac:dyDescent="0.25">
      <c r="A968" s="425"/>
      <c r="B968" s="432"/>
      <c r="C968" s="431" t="s">
        <v>3741</v>
      </c>
      <c r="D968" s="424" t="s">
        <v>2661</v>
      </c>
      <c r="E968" s="426" t="s">
        <v>2662</v>
      </c>
      <c r="F968" s="427">
        <v>19857.3</v>
      </c>
    </row>
    <row r="969" spans="1:6" ht="25.5" customHeight="1" x14ac:dyDescent="0.25">
      <c r="A969" s="425"/>
      <c r="B969" s="432"/>
      <c r="C969" s="431" t="s">
        <v>3742</v>
      </c>
      <c r="D969" s="424" t="s">
        <v>2666</v>
      </c>
      <c r="E969" s="426" t="s">
        <v>2667</v>
      </c>
      <c r="F969" s="427">
        <v>21859.72</v>
      </c>
    </row>
    <row r="970" spans="1:6" ht="25.5" customHeight="1" x14ac:dyDescent="0.25">
      <c r="A970" s="425"/>
      <c r="B970" s="432"/>
      <c r="C970" s="431" t="s">
        <v>3743</v>
      </c>
      <c r="D970" s="424" t="s">
        <v>2671</v>
      </c>
      <c r="E970" s="426" t="s">
        <v>2672</v>
      </c>
      <c r="F970" s="427">
        <v>24029.01</v>
      </c>
    </row>
    <row r="971" spans="1:6" ht="25.5" customHeight="1" x14ac:dyDescent="0.25">
      <c r="A971" s="425"/>
      <c r="B971" s="432"/>
      <c r="C971" s="431" t="s">
        <v>3744</v>
      </c>
      <c r="D971" s="424" t="s">
        <v>2676</v>
      </c>
      <c r="E971" s="426" t="s">
        <v>2677</v>
      </c>
      <c r="F971" s="427">
        <v>26698.9</v>
      </c>
    </row>
    <row r="972" spans="1:6" ht="25.5" customHeight="1" x14ac:dyDescent="0.25">
      <c r="A972" s="425"/>
      <c r="B972" s="432"/>
      <c r="C972" s="431" t="s">
        <v>3745</v>
      </c>
      <c r="D972" s="424" t="s">
        <v>2681</v>
      </c>
      <c r="E972" s="426" t="s">
        <v>2682</v>
      </c>
      <c r="F972" s="427">
        <v>29368.79</v>
      </c>
    </row>
    <row r="973" spans="1:6" ht="25.5" customHeight="1" x14ac:dyDescent="0.25">
      <c r="A973" s="425"/>
      <c r="B973" s="432"/>
      <c r="C973" s="431" t="s">
        <v>3746</v>
      </c>
      <c r="D973" s="424" t="s">
        <v>2686</v>
      </c>
      <c r="E973" s="426" t="s">
        <v>2687</v>
      </c>
      <c r="F973" s="427">
        <v>32038.68</v>
      </c>
    </row>
    <row r="974" spans="1:6" ht="25.5" customHeight="1" x14ac:dyDescent="0.25">
      <c r="A974" s="425"/>
      <c r="B974" s="432"/>
      <c r="C974" s="431" t="s">
        <v>3747</v>
      </c>
      <c r="D974" s="424" t="s">
        <v>2691</v>
      </c>
      <c r="E974" s="426" t="s">
        <v>2692</v>
      </c>
      <c r="F974" s="427">
        <v>34708.559999999998</v>
      </c>
    </row>
    <row r="975" spans="1:6" ht="25.5" customHeight="1" x14ac:dyDescent="0.25">
      <c r="A975" s="425"/>
      <c r="B975" s="432"/>
      <c r="C975" s="431" t="s">
        <v>3748</v>
      </c>
      <c r="D975" s="424" t="s">
        <v>2696</v>
      </c>
      <c r="E975" s="426" t="s">
        <v>2697</v>
      </c>
      <c r="F975" s="427">
        <v>37378.449999999997</v>
      </c>
    </row>
    <row r="976" spans="1:6" ht="25.5" customHeight="1" x14ac:dyDescent="0.25">
      <c r="A976" s="425"/>
      <c r="B976" s="432"/>
      <c r="C976" s="431" t="s">
        <v>3749</v>
      </c>
      <c r="D976" s="424" t="s">
        <v>2701</v>
      </c>
      <c r="E976" s="426" t="s">
        <v>2702</v>
      </c>
      <c r="F976" s="427">
        <v>40048.339999999997</v>
      </c>
    </row>
    <row r="977" spans="1:6" ht="25.5" customHeight="1" x14ac:dyDescent="0.25">
      <c r="A977" s="425"/>
      <c r="B977" s="432"/>
      <c r="C977" s="433" t="s">
        <v>3750</v>
      </c>
      <c r="D977" s="434" t="s">
        <v>3751</v>
      </c>
      <c r="E977" s="435" t="s">
        <v>3752</v>
      </c>
      <c r="F977" s="436">
        <v>42718.23</v>
      </c>
    </row>
    <row r="978" spans="1:6" ht="25.5" customHeight="1" x14ac:dyDescent="0.25">
      <c r="A978" s="425"/>
      <c r="B978" s="432"/>
      <c r="C978" s="431" t="s">
        <v>3753</v>
      </c>
      <c r="D978" s="424" t="s">
        <v>3754</v>
      </c>
      <c r="E978" s="426" t="s">
        <v>3755</v>
      </c>
      <c r="F978" s="427">
        <v>45721.86</v>
      </c>
    </row>
    <row r="979" spans="1:6" ht="25.5" customHeight="1" x14ac:dyDescent="0.25">
      <c r="A979" s="425"/>
      <c r="B979" s="432"/>
      <c r="C979" s="431" t="s">
        <v>3756</v>
      </c>
      <c r="D979" s="424" t="s">
        <v>3757</v>
      </c>
      <c r="E979" s="426" t="s">
        <v>3758</v>
      </c>
      <c r="F979" s="427">
        <v>49726.69</v>
      </c>
    </row>
    <row r="980" spans="1:6" ht="25.5" customHeight="1" x14ac:dyDescent="0.25">
      <c r="A980" s="425"/>
      <c r="B980" s="432"/>
      <c r="C980" s="431" t="s">
        <v>3759</v>
      </c>
      <c r="D980" s="424" t="s">
        <v>3760</v>
      </c>
      <c r="E980" s="426" t="s">
        <v>3761</v>
      </c>
      <c r="F980" s="427">
        <v>53731.53</v>
      </c>
    </row>
    <row r="981" spans="1:6" ht="25.5" customHeight="1" x14ac:dyDescent="0.25">
      <c r="A981" s="425"/>
      <c r="B981" s="432"/>
      <c r="C981" s="431" t="s">
        <v>3762</v>
      </c>
      <c r="D981" s="424" t="s">
        <v>3763</v>
      </c>
      <c r="E981" s="426" t="s">
        <v>3764</v>
      </c>
      <c r="F981" s="427">
        <v>57736.36</v>
      </c>
    </row>
    <row r="982" spans="1:6" ht="25.5" customHeight="1" x14ac:dyDescent="0.25">
      <c r="A982" s="425"/>
      <c r="B982" s="432"/>
      <c r="C982" s="431" t="s">
        <v>3765</v>
      </c>
      <c r="D982" s="424" t="s">
        <v>3766</v>
      </c>
      <c r="E982" s="426" t="s">
        <v>3767</v>
      </c>
      <c r="F982" s="427">
        <v>61741.2</v>
      </c>
    </row>
    <row r="983" spans="1:6" ht="25.5" customHeight="1" x14ac:dyDescent="0.25">
      <c r="A983" s="425"/>
      <c r="B983" s="432"/>
      <c r="C983" s="431" t="s">
        <v>3768</v>
      </c>
      <c r="D983" s="424" t="s">
        <v>3769</v>
      </c>
      <c r="E983" s="426" t="s">
        <v>3770</v>
      </c>
      <c r="F983" s="427">
        <v>66079.77</v>
      </c>
    </row>
    <row r="984" spans="1:6" ht="25.5" customHeight="1" x14ac:dyDescent="0.25">
      <c r="A984" s="425"/>
      <c r="B984" s="432"/>
      <c r="C984" s="431" t="s">
        <v>3771</v>
      </c>
      <c r="D984" s="424" t="s">
        <v>3772</v>
      </c>
      <c r="E984" s="426" t="s">
        <v>3773</v>
      </c>
      <c r="F984" s="427">
        <v>71419.55</v>
      </c>
    </row>
    <row r="985" spans="1:6" ht="25.5" customHeight="1" x14ac:dyDescent="0.25">
      <c r="A985" s="425"/>
      <c r="B985" s="432"/>
      <c r="C985" s="431" t="s">
        <v>3774</v>
      </c>
      <c r="D985" s="424" t="s">
        <v>3775</v>
      </c>
      <c r="E985" s="426" t="s">
        <v>3776</v>
      </c>
      <c r="F985" s="427">
        <v>76759.33</v>
      </c>
    </row>
    <row r="986" spans="1:6" ht="25.5" customHeight="1" x14ac:dyDescent="0.25">
      <c r="A986" s="425"/>
      <c r="B986" s="432"/>
      <c r="C986" s="431" t="s">
        <v>3777</v>
      </c>
      <c r="D986" s="424" t="s">
        <v>3778</v>
      </c>
      <c r="E986" s="426" t="s">
        <v>3779</v>
      </c>
      <c r="F986" s="427">
        <v>82099.11</v>
      </c>
    </row>
    <row r="987" spans="1:6" ht="25.5" customHeight="1" x14ac:dyDescent="0.25">
      <c r="A987" s="425"/>
      <c r="B987" s="432"/>
      <c r="C987" s="431" t="s">
        <v>3780</v>
      </c>
      <c r="D987" s="424" t="s">
        <v>3781</v>
      </c>
      <c r="E987" s="426" t="s">
        <v>3782</v>
      </c>
      <c r="F987" s="427">
        <v>87438.88</v>
      </c>
    </row>
    <row r="988" spans="1:6" ht="25.5" customHeight="1" x14ac:dyDescent="0.25">
      <c r="A988" s="425"/>
      <c r="B988" s="432"/>
      <c r="C988" s="431" t="s">
        <v>3783</v>
      </c>
      <c r="D988" s="424" t="s">
        <v>3784</v>
      </c>
      <c r="E988" s="426" t="s">
        <v>3785</v>
      </c>
      <c r="F988" s="427">
        <v>93112.4</v>
      </c>
    </row>
    <row r="989" spans="1:6" ht="25.5" customHeight="1" x14ac:dyDescent="0.25">
      <c r="A989" s="428"/>
      <c r="B989" s="437"/>
      <c r="C989" s="431" t="s">
        <v>3786</v>
      </c>
      <c r="D989" s="424" t="s">
        <v>3787</v>
      </c>
      <c r="E989" s="426" t="s">
        <v>3788</v>
      </c>
      <c r="F989" s="427">
        <v>99787.12</v>
      </c>
    </row>
    <row r="990" spans="1:6" ht="25.5" customHeight="1" x14ac:dyDescent="0.25">
      <c r="A990" s="425"/>
      <c r="B990" s="425"/>
      <c r="C990" s="423" t="s">
        <v>3789</v>
      </c>
      <c r="D990" s="424" t="s">
        <v>3790</v>
      </c>
      <c r="E990" s="426" t="s">
        <v>3791</v>
      </c>
      <c r="F990" s="427">
        <v>106461.85</v>
      </c>
    </row>
    <row r="991" spans="1:6" ht="25.5" customHeight="1" x14ac:dyDescent="0.25">
      <c r="A991" s="425"/>
      <c r="B991" s="425"/>
      <c r="C991" s="423" t="s">
        <v>3792</v>
      </c>
      <c r="D991" s="424" t="s">
        <v>3793</v>
      </c>
      <c r="E991" s="426" t="s">
        <v>3794</v>
      </c>
      <c r="F991" s="427">
        <v>113136.57</v>
      </c>
    </row>
    <row r="992" spans="1:6" ht="25.5" customHeight="1" x14ac:dyDescent="0.25">
      <c r="A992" s="425"/>
      <c r="B992" s="425"/>
      <c r="C992" s="423" t="s">
        <v>3795</v>
      </c>
      <c r="D992" s="424" t="s">
        <v>3796</v>
      </c>
      <c r="E992" s="426" t="s">
        <v>3797</v>
      </c>
      <c r="F992" s="427">
        <v>119811.3</v>
      </c>
    </row>
    <row r="993" spans="1:6" ht="25.5" customHeight="1" x14ac:dyDescent="0.25">
      <c r="A993" s="425"/>
      <c r="B993" s="425"/>
      <c r="C993" s="423" t="s">
        <v>3798</v>
      </c>
      <c r="D993" s="424" t="s">
        <v>3799</v>
      </c>
      <c r="E993" s="426" t="s">
        <v>3800</v>
      </c>
      <c r="F993" s="427">
        <v>126486.02</v>
      </c>
    </row>
    <row r="994" spans="1:6" ht="42" x14ac:dyDescent="0.25">
      <c r="A994" s="422" t="s">
        <v>3801</v>
      </c>
      <c r="B994" s="490" t="s">
        <v>4105</v>
      </c>
      <c r="C994" s="431"/>
      <c r="D994" s="424"/>
      <c r="E994" s="692" t="s">
        <v>3803</v>
      </c>
      <c r="F994" s="693"/>
    </row>
    <row r="995" spans="1:6" ht="25.5" customHeight="1" x14ac:dyDescent="0.25">
      <c r="A995" s="425"/>
      <c r="B995" s="432"/>
      <c r="C995" s="431" t="s">
        <v>4106</v>
      </c>
      <c r="D995" s="424" t="s">
        <v>2710</v>
      </c>
      <c r="E995" s="426" t="s">
        <v>4079</v>
      </c>
      <c r="F995" s="427">
        <v>444.77</v>
      </c>
    </row>
    <row r="996" spans="1:6" ht="25.5" customHeight="1" x14ac:dyDescent="0.25">
      <c r="A996" s="425"/>
      <c r="B996" s="432"/>
      <c r="C996" s="431" t="s">
        <v>3805</v>
      </c>
      <c r="D996" s="424" t="s">
        <v>2715</v>
      </c>
      <c r="E996" s="426" t="s">
        <v>2716</v>
      </c>
      <c r="F996" s="427">
        <v>889.54</v>
      </c>
    </row>
    <row r="997" spans="1:6" ht="25.5" customHeight="1" x14ac:dyDescent="0.25">
      <c r="A997" s="425"/>
      <c r="B997" s="432"/>
      <c r="C997" s="431" t="s">
        <v>3806</v>
      </c>
      <c r="D997" s="424" t="s">
        <v>2720</v>
      </c>
      <c r="E997" s="426" t="s">
        <v>2721</v>
      </c>
      <c r="F997" s="427">
        <v>1334.3</v>
      </c>
    </row>
    <row r="998" spans="1:6" ht="25.5" customHeight="1" x14ac:dyDescent="0.25">
      <c r="A998" s="425"/>
      <c r="B998" s="432"/>
      <c r="C998" s="431" t="s">
        <v>3807</v>
      </c>
      <c r="D998" s="424" t="s">
        <v>2725</v>
      </c>
      <c r="E998" s="426" t="s">
        <v>2726</v>
      </c>
      <c r="F998" s="427">
        <v>1779.07</v>
      </c>
    </row>
    <row r="999" spans="1:6" ht="25.5" customHeight="1" x14ac:dyDescent="0.25">
      <c r="A999" s="425"/>
      <c r="B999" s="432"/>
      <c r="C999" s="431" t="s">
        <v>3808</v>
      </c>
      <c r="D999" s="424" t="s">
        <v>2730</v>
      </c>
      <c r="E999" s="426" t="s">
        <v>2731</v>
      </c>
      <c r="F999" s="427">
        <v>2223.84</v>
      </c>
    </row>
    <row r="1000" spans="1:6" ht="25.5" customHeight="1" x14ac:dyDescent="0.25">
      <c r="A1000" s="425"/>
      <c r="B1000" s="432"/>
      <c r="C1000" s="431" t="s">
        <v>3809</v>
      </c>
      <c r="D1000" s="424" t="s">
        <v>2735</v>
      </c>
      <c r="E1000" s="426" t="s">
        <v>2736</v>
      </c>
      <c r="F1000" s="427">
        <v>2890.99</v>
      </c>
    </row>
    <row r="1001" spans="1:6" ht="25.5" customHeight="1" x14ac:dyDescent="0.25">
      <c r="A1001" s="425"/>
      <c r="B1001" s="432"/>
      <c r="C1001" s="431" t="s">
        <v>3810</v>
      </c>
      <c r="D1001" s="424" t="s">
        <v>2740</v>
      </c>
      <c r="E1001" s="426" t="s">
        <v>2741</v>
      </c>
      <c r="F1001" s="427">
        <v>3780.53</v>
      </c>
    </row>
    <row r="1002" spans="1:6" ht="25.5" customHeight="1" x14ac:dyDescent="0.25">
      <c r="A1002" s="425"/>
      <c r="B1002" s="432"/>
      <c r="C1002" s="431" t="s">
        <v>3811</v>
      </c>
      <c r="D1002" s="424" t="s">
        <v>2745</v>
      </c>
      <c r="E1002" s="426" t="s">
        <v>2746</v>
      </c>
      <c r="F1002" s="427">
        <v>4670.0600000000004</v>
      </c>
    </row>
    <row r="1003" spans="1:6" ht="25.5" customHeight="1" x14ac:dyDescent="0.25">
      <c r="A1003" s="425"/>
      <c r="B1003" s="432"/>
      <c r="C1003" s="431" t="s">
        <v>3812</v>
      </c>
      <c r="D1003" s="424" t="s">
        <v>2750</v>
      </c>
      <c r="E1003" s="426" t="s">
        <v>2751</v>
      </c>
      <c r="F1003" s="427">
        <v>5559.6</v>
      </c>
    </row>
    <row r="1004" spans="1:6" ht="25.5" customHeight="1" x14ac:dyDescent="0.25">
      <c r="A1004" s="425"/>
      <c r="B1004" s="432"/>
      <c r="C1004" s="431" t="s">
        <v>3813</v>
      </c>
      <c r="D1004" s="424" t="s">
        <v>2755</v>
      </c>
      <c r="E1004" s="426" t="s">
        <v>2756</v>
      </c>
      <c r="F1004" s="427">
        <v>6449.14</v>
      </c>
    </row>
    <row r="1005" spans="1:6" ht="25.5" customHeight="1" x14ac:dyDescent="0.25">
      <c r="A1005" s="425"/>
      <c r="B1005" s="432"/>
      <c r="C1005" s="431" t="s">
        <v>3814</v>
      </c>
      <c r="D1005" s="424" t="s">
        <v>2760</v>
      </c>
      <c r="E1005" s="426" t="s">
        <v>2761</v>
      </c>
      <c r="F1005" s="427">
        <v>7338.67</v>
      </c>
    </row>
    <row r="1006" spans="1:6" ht="25.5" customHeight="1" x14ac:dyDescent="0.25">
      <c r="A1006" s="425"/>
      <c r="B1006" s="432"/>
      <c r="C1006" s="431" t="s">
        <v>3815</v>
      </c>
      <c r="D1006" s="424" t="s">
        <v>2765</v>
      </c>
      <c r="E1006" s="426" t="s">
        <v>2766</v>
      </c>
      <c r="F1006" s="427">
        <v>8228.2099999999991</v>
      </c>
    </row>
    <row r="1007" spans="1:6" ht="25.5" customHeight="1" x14ac:dyDescent="0.25">
      <c r="A1007" s="425"/>
      <c r="B1007" s="432"/>
      <c r="C1007" s="431" t="s">
        <v>3816</v>
      </c>
      <c r="D1007" s="424" t="s">
        <v>2770</v>
      </c>
      <c r="E1007" s="426" t="s">
        <v>2771</v>
      </c>
      <c r="F1007" s="427">
        <v>9340.1299999999992</v>
      </c>
    </row>
    <row r="1008" spans="1:6" ht="25.5" customHeight="1" x14ac:dyDescent="0.25">
      <c r="A1008" s="425"/>
      <c r="B1008" s="432"/>
      <c r="C1008" s="431" t="s">
        <v>3817</v>
      </c>
      <c r="D1008" s="424" t="s">
        <v>2775</v>
      </c>
      <c r="E1008" s="426" t="s">
        <v>2776</v>
      </c>
      <c r="F1008" s="427">
        <v>11119.2</v>
      </c>
    </row>
    <row r="1009" spans="1:6" ht="25.5" customHeight="1" x14ac:dyDescent="0.25">
      <c r="A1009" s="425"/>
      <c r="B1009" s="432"/>
      <c r="C1009" s="431" t="s">
        <v>3818</v>
      </c>
      <c r="D1009" s="424" t="s">
        <v>2780</v>
      </c>
      <c r="E1009" s="426" t="s">
        <v>2781</v>
      </c>
      <c r="F1009" s="427">
        <v>12898.27</v>
      </c>
    </row>
    <row r="1010" spans="1:6" ht="25.5" customHeight="1" x14ac:dyDescent="0.25">
      <c r="A1010" s="425"/>
      <c r="B1010" s="432"/>
      <c r="C1010" s="431" t="s">
        <v>3819</v>
      </c>
      <c r="D1010" s="424" t="s">
        <v>2785</v>
      </c>
      <c r="E1010" s="426" t="s">
        <v>2786</v>
      </c>
      <c r="F1010" s="427">
        <v>14677.34</v>
      </c>
    </row>
    <row r="1011" spans="1:6" ht="25.5" customHeight="1" x14ac:dyDescent="0.25">
      <c r="A1011" s="425"/>
      <c r="B1011" s="432"/>
      <c r="C1011" s="431" t="s">
        <v>3820</v>
      </c>
      <c r="D1011" s="424" t="s">
        <v>2790</v>
      </c>
      <c r="E1011" s="426" t="s">
        <v>2791</v>
      </c>
      <c r="F1011" s="427">
        <v>16456.419999999998</v>
      </c>
    </row>
    <row r="1012" spans="1:6" ht="25.5" customHeight="1" x14ac:dyDescent="0.25">
      <c r="A1012" s="425"/>
      <c r="B1012" s="432"/>
      <c r="C1012" s="431" t="s">
        <v>3821</v>
      </c>
      <c r="D1012" s="424" t="s">
        <v>2795</v>
      </c>
      <c r="E1012" s="426" t="s">
        <v>2796</v>
      </c>
      <c r="F1012" s="427">
        <v>18457.87</v>
      </c>
    </row>
    <row r="1013" spans="1:6" ht="25.5" customHeight="1" x14ac:dyDescent="0.25">
      <c r="A1013" s="425"/>
      <c r="B1013" s="432"/>
      <c r="C1013" s="431" t="s">
        <v>3822</v>
      </c>
      <c r="D1013" s="424" t="s">
        <v>2800</v>
      </c>
      <c r="E1013" s="426" t="s">
        <v>2801</v>
      </c>
      <c r="F1013" s="427">
        <v>21126.48</v>
      </c>
    </row>
    <row r="1014" spans="1:6" ht="25.5" customHeight="1" x14ac:dyDescent="0.25">
      <c r="A1014" s="425"/>
      <c r="B1014" s="432"/>
      <c r="C1014" s="431" t="s">
        <v>3823</v>
      </c>
      <c r="D1014" s="424" t="s">
        <v>2805</v>
      </c>
      <c r="E1014" s="426" t="s">
        <v>2806</v>
      </c>
      <c r="F1014" s="427">
        <v>23795.09</v>
      </c>
    </row>
    <row r="1015" spans="1:6" ht="25.5" customHeight="1" x14ac:dyDescent="0.25">
      <c r="A1015" s="425"/>
      <c r="B1015" s="432"/>
      <c r="C1015" s="431" t="s">
        <v>3824</v>
      </c>
      <c r="D1015" s="424" t="s">
        <v>2810</v>
      </c>
      <c r="E1015" s="426" t="s">
        <v>2811</v>
      </c>
      <c r="F1015" s="427">
        <v>26463.7</v>
      </c>
    </row>
    <row r="1016" spans="1:6" ht="25.5" customHeight="1" x14ac:dyDescent="0.25">
      <c r="A1016" s="425"/>
      <c r="B1016" s="432"/>
      <c r="C1016" s="431" t="s">
        <v>3825</v>
      </c>
      <c r="D1016" s="424" t="s">
        <v>2815</v>
      </c>
      <c r="E1016" s="426" t="s">
        <v>2816</v>
      </c>
      <c r="F1016" s="427">
        <v>29132.3</v>
      </c>
    </row>
    <row r="1017" spans="1:6" ht="25.5" customHeight="1" x14ac:dyDescent="0.25">
      <c r="A1017" s="425"/>
      <c r="B1017" s="432"/>
      <c r="C1017" s="431" t="s">
        <v>3826</v>
      </c>
      <c r="D1017" s="424" t="s">
        <v>2820</v>
      </c>
      <c r="E1017" s="426" t="s">
        <v>2821</v>
      </c>
      <c r="F1017" s="427">
        <v>32023.3</v>
      </c>
    </row>
    <row r="1018" spans="1:6" ht="25.5" customHeight="1" x14ac:dyDescent="0.25">
      <c r="A1018" s="425"/>
      <c r="B1018" s="432"/>
      <c r="C1018" s="431" t="s">
        <v>3827</v>
      </c>
      <c r="D1018" s="424" t="s">
        <v>2825</v>
      </c>
      <c r="E1018" s="426" t="s">
        <v>2826</v>
      </c>
      <c r="F1018" s="427">
        <v>35581.440000000002</v>
      </c>
    </row>
    <row r="1019" spans="1:6" ht="25.5" customHeight="1" x14ac:dyDescent="0.25">
      <c r="A1019" s="425"/>
      <c r="B1019" s="432"/>
      <c r="C1019" s="431" t="s">
        <v>3828</v>
      </c>
      <c r="D1019" s="424" t="s">
        <v>2830</v>
      </c>
      <c r="E1019" s="426" t="s">
        <v>2831</v>
      </c>
      <c r="F1019" s="427">
        <v>39139.58</v>
      </c>
    </row>
    <row r="1020" spans="1:6" ht="25.5" customHeight="1" x14ac:dyDescent="0.25">
      <c r="A1020" s="425"/>
      <c r="B1020" s="432"/>
      <c r="C1020" s="431" t="s">
        <v>3829</v>
      </c>
      <c r="D1020" s="424" t="s">
        <v>2835</v>
      </c>
      <c r="E1020" s="426" t="s">
        <v>2836</v>
      </c>
      <c r="F1020" s="427">
        <v>42697.73</v>
      </c>
    </row>
    <row r="1021" spans="1:6" ht="25.5" customHeight="1" x14ac:dyDescent="0.25">
      <c r="A1021" s="425"/>
      <c r="B1021" s="432"/>
      <c r="C1021" s="431" t="s">
        <v>3830</v>
      </c>
      <c r="D1021" s="424" t="s">
        <v>2840</v>
      </c>
      <c r="E1021" s="426" t="s">
        <v>2841</v>
      </c>
      <c r="F1021" s="427">
        <v>46255.87</v>
      </c>
    </row>
    <row r="1022" spans="1:6" ht="25.5" customHeight="1" x14ac:dyDescent="0.25">
      <c r="A1022" s="425"/>
      <c r="B1022" s="432"/>
      <c r="C1022" s="431" t="s">
        <v>3831</v>
      </c>
      <c r="D1022" s="424" t="s">
        <v>2845</v>
      </c>
      <c r="E1022" s="426" t="s">
        <v>2846</v>
      </c>
      <c r="F1022" s="427">
        <v>49814.02</v>
      </c>
    </row>
    <row r="1023" spans="1:6" ht="25.5" customHeight="1" x14ac:dyDescent="0.25">
      <c r="A1023" s="428"/>
      <c r="B1023" s="437"/>
      <c r="C1023" s="431" t="s">
        <v>3832</v>
      </c>
      <c r="D1023" s="424" t="s">
        <v>2850</v>
      </c>
      <c r="E1023" s="426" t="s">
        <v>2851</v>
      </c>
      <c r="F1023" s="427">
        <v>53372.160000000003</v>
      </c>
    </row>
    <row r="1024" spans="1:6" ht="25.5" customHeight="1" x14ac:dyDescent="0.25">
      <c r="A1024" s="440"/>
      <c r="B1024" s="441"/>
      <c r="C1024" s="431" t="s">
        <v>3833</v>
      </c>
      <c r="D1024" s="424" t="s">
        <v>3834</v>
      </c>
      <c r="E1024" s="426" t="s">
        <v>3835</v>
      </c>
      <c r="F1024" s="427">
        <v>56930.3</v>
      </c>
    </row>
    <row r="1025" spans="1:6" ht="25.5" customHeight="1" x14ac:dyDescent="0.25">
      <c r="A1025" s="425"/>
      <c r="B1025" s="432"/>
      <c r="C1025" s="431" t="s">
        <v>3836</v>
      </c>
      <c r="D1025" s="424" t="s">
        <v>3837</v>
      </c>
      <c r="E1025" s="426" t="s">
        <v>3838</v>
      </c>
      <c r="F1025" s="427">
        <v>60933.22</v>
      </c>
    </row>
    <row r="1026" spans="1:6" ht="25.5" customHeight="1" x14ac:dyDescent="0.25">
      <c r="A1026" s="425"/>
      <c r="B1026" s="432"/>
      <c r="C1026" s="431" t="s">
        <v>3839</v>
      </c>
      <c r="D1026" s="424" t="s">
        <v>3840</v>
      </c>
      <c r="E1026" s="426" t="s">
        <v>3841</v>
      </c>
      <c r="F1026" s="427">
        <v>66270.429999999993</v>
      </c>
    </row>
    <row r="1027" spans="1:6" ht="25.5" customHeight="1" x14ac:dyDescent="0.25">
      <c r="A1027" s="425"/>
      <c r="B1027" s="432"/>
      <c r="C1027" s="431" t="s">
        <v>3842</v>
      </c>
      <c r="D1027" s="424" t="s">
        <v>3843</v>
      </c>
      <c r="E1027" s="426" t="s">
        <v>3844</v>
      </c>
      <c r="F1027" s="427">
        <v>71607.649999999994</v>
      </c>
    </row>
    <row r="1028" spans="1:6" ht="25.5" customHeight="1" x14ac:dyDescent="0.25">
      <c r="A1028" s="425"/>
      <c r="B1028" s="432"/>
      <c r="C1028" s="431" t="s">
        <v>3845</v>
      </c>
      <c r="D1028" s="424" t="s">
        <v>3846</v>
      </c>
      <c r="E1028" s="426" t="s">
        <v>3847</v>
      </c>
      <c r="F1028" s="427">
        <v>76944.86</v>
      </c>
    </row>
    <row r="1029" spans="1:6" ht="25.5" customHeight="1" x14ac:dyDescent="0.25">
      <c r="A1029" s="425"/>
      <c r="B1029" s="432"/>
      <c r="C1029" s="431" t="s">
        <v>3848</v>
      </c>
      <c r="D1029" s="424" t="s">
        <v>3849</v>
      </c>
      <c r="E1029" s="426" t="s">
        <v>3850</v>
      </c>
      <c r="F1029" s="427">
        <v>82282.080000000002</v>
      </c>
    </row>
    <row r="1030" spans="1:6" ht="25.5" customHeight="1" x14ac:dyDescent="0.25">
      <c r="A1030" s="425"/>
      <c r="B1030" s="432"/>
      <c r="C1030" s="431" t="s">
        <v>3851</v>
      </c>
      <c r="D1030" s="424" t="s">
        <v>3852</v>
      </c>
      <c r="E1030" s="426" t="s">
        <v>3853</v>
      </c>
      <c r="F1030" s="427">
        <v>88064.06</v>
      </c>
    </row>
    <row r="1031" spans="1:6" ht="25.5" customHeight="1" x14ac:dyDescent="0.25">
      <c r="A1031" s="425"/>
      <c r="B1031" s="432"/>
      <c r="C1031" s="431" t="s">
        <v>3854</v>
      </c>
      <c r="D1031" s="424" t="s">
        <v>3855</v>
      </c>
      <c r="E1031" s="426" t="s">
        <v>3856</v>
      </c>
      <c r="F1031" s="427">
        <v>95180.35</v>
      </c>
    </row>
    <row r="1032" spans="1:6" ht="25.5" customHeight="1" x14ac:dyDescent="0.25">
      <c r="A1032" s="425"/>
      <c r="B1032" s="432"/>
      <c r="C1032" s="431" t="s">
        <v>3857</v>
      </c>
      <c r="D1032" s="424" t="s">
        <v>3858</v>
      </c>
      <c r="E1032" s="426" t="s">
        <v>3859</v>
      </c>
      <c r="F1032" s="427">
        <v>102296.64</v>
      </c>
    </row>
    <row r="1033" spans="1:6" ht="25.5" customHeight="1" x14ac:dyDescent="0.25">
      <c r="A1033" s="425"/>
      <c r="B1033" s="432"/>
      <c r="C1033" s="431" t="s">
        <v>3860</v>
      </c>
      <c r="D1033" s="424" t="s">
        <v>3861</v>
      </c>
      <c r="E1033" s="426" t="s">
        <v>3862</v>
      </c>
      <c r="F1033" s="427">
        <v>109412.93</v>
      </c>
    </row>
    <row r="1034" spans="1:6" ht="25.5" customHeight="1" x14ac:dyDescent="0.25">
      <c r="A1034" s="425"/>
      <c r="B1034" s="432"/>
      <c r="C1034" s="431" t="s">
        <v>3863</v>
      </c>
      <c r="D1034" s="424" t="s">
        <v>3864</v>
      </c>
      <c r="E1034" s="426" t="s">
        <v>3865</v>
      </c>
      <c r="F1034" s="427">
        <v>116529.22</v>
      </c>
    </row>
    <row r="1035" spans="1:6" ht="25.5" customHeight="1" x14ac:dyDescent="0.25">
      <c r="A1035" s="425"/>
      <c r="B1035" s="432"/>
      <c r="C1035" s="431" t="s">
        <v>3866</v>
      </c>
      <c r="D1035" s="424" t="s">
        <v>3867</v>
      </c>
      <c r="E1035" s="426" t="s">
        <v>3868</v>
      </c>
      <c r="F1035" s="427">
        <v>124090.27</v>
      </c>
    </row>
    <row r="1036" spans="1:6" ht="25.5" customHeight="1" x14ac:dyDescent="0.25">
      <c r="A1036" s="425"/>
      <c r="B1036" s="432"/>
      <c r="C1036" s="431" t="s">
        <v>3869</v>
      </c>
      <c r="D1036" s="424" t="s">
        <v>3870</v>
      </c>
      <c r="E1036" s="426" t="s">
        <v>3871</v>
      </c>
      <c r="F1036" s="427">
        <v>132985.63</v>
      </c>
    </row>
    <row r="1037" spans="1:6" ht="25.5" customHeight="1" x14ac:dyDescent="0.25">
      <c r="A1037" s="425"/>
      <c r="B1037" s="432"/>
      <c r="C1037" s="431" t="s">
        <v>3872</v>
      </c>
      <c r="D1037" s="424" t="s">
        <v>3873</v>
      </c>
      <c r="E1037" s="426" t="s">
        <v>3874</v>
      </c>
      <c r="F1037" s="427">
        <v>141880.99</v>
      </c>
    </row>
    <row r="1038" spans="1:6" ht="25.5" customHeight="1" x14ac:dyDescent="0.25">
      <c r="A1038" s="425"/>
      <c r="B1038" s="432"/>
      <c r="C1038" s="431" t="s">
        <v>3875</v>
      </c>
      <c r="D1038" s="424" t="s">
        <v>3876</v>
      </c>
      <c r="E1038" s="426" t="s">
        <v>3877</v>
      </c>
      <c r="F1038" s="427">
        <v>150776.35</v>
      </c>
    </row>
    <row r="1039" spans="1:6" ht="25.5" customHeight="1" x14ac:dyDescent="0.25">
      <c r="A1039" s="425"/>
      <c r="B1039" s="432"/>
      <c r="C1039" s="433" t="s">
        <v>3878</v>
      </c>
      <c r="D1039" s="434" t="s">
        <v>3879</v>
      </c>
      <c r="E1039" s="435" t="s">
        <v>3880</v>
      </c>
      <c r="F1039" s="436">
        <v>159671.71</v>
      </c>
    </row>
    <row r="1040" spans="1:6" ht="25.5" customHeight="1" x14ac:dyDescent="0.25">
      <c r="A1040" s="428"/>
      <c r="B1040" s="437"/>
      <c r="C1040" s="431" t="s">
        <v>3881</v>
      </c>
      <c r="D1040" s="424" t="s">
        <v>3882</v>
      </c>
      <c r="E1040" s="426" t="s">
        <v>3883</v>
      </c>
      <c r="F1040" s="427">
        <v>168567.07</v>
      </c>
    </row>
    <row r="1041" spans="1:6" ht="12.75" customHeight="1" x14ac:dyDescent="0.25">
      <c r="A1041" s="442"/>
      <c r="B1041" s="355"/>
      <c r="C1041" s="355"/>
      <c r="D1041" s="355"/>
      <c r="E1041" s="360"/>
      <c r="F1041" s="443"/>
    </row>
    <row r="1042" spans="1:6" ht="12.75" customHeight="1" x14ac:dyDescent="0.3">
      <c r="A1042" s="357" t="s">
        <v>3241</v>
      </c>
      <c r="B1042" s="444"/>
      <c r="C1042" s="445"/>
      <c r="D1042" s="444"/>
      <c r="E1042" s="444"/>
      <c r="F1042" s="446"/>
    </row>
    <row r="1043" spans="1:6" ht="12.75" customHeight="1" x14ac:dyDescent="0.25">
      <c r="A1043" s="355"/>
      <c r="B1043" s="447"/>
      <c r="C1043" s="356"/>
      <c r="D1043" s="356"/>
      <c r="E1043" s="448"/>
      <c r="F1043" s="449"/>
    </row>
    <row r="1044" spans="1:6" ht="12.75" customHeight="1" x14ac:dyDescent="0.25">
      <c r="A1044" s="358" t="s">
        <v>3242</v>
      </c>
      <c r="B1044" s="359" t="s">
        <v>3243</v>
      </c>
      <c r="C1044" s="360"/>
      <c r="D1044" s="360"/>
      <c r="E1044" s="360"/>
      <c r="F1044" s="360"/>
    </row>
    <row r="1045" spans="1:6" ht="14.5" x14ac:dyDescent="0.25">
      <c r="A1045" s="358" t="s">
        <v>3244</v>
      </c>
      <c r="B1045" s="359" t="s">
        <v>3245</v>
      </c>
      <c r="C1045" s="360"/>
      <c r="D1045" s="360"/>
      <c r="E1045" s="360"/>
      <c r="F1045" s="360"/>
    </row>
    <row r="1046" spans="1:6" ht="12.75" customHeight="1" x14ac:dyDescent="0.25">
      <c r="A1046" s="358" t="s">
        <v>3246</v>
      </c>
      <c r="B1046" s="359" t="s">
        <v>3247</v>
      </c>
      <c r="C1046" s="360"/>
      <c r="D1046" s="360"/>
      <c r="E1046" s="360"/>
      <c r="F1046" s="360"/>
    </row>
    <row r="1047" spans="1:6" ht="12.75" customHeight="1" x14ac:dyDescent="0.25">
      <c r="A1047" s="358" t="s">
        <v>3248</v>
      </c>
      <c r="B1047" s="695" t="s">
        <v>3249</v>
      </c>
      <c r="C1047" s="696"/>
      <c r="D1047" s="696"/>
      <c r="E1047" s="696"/>
      <c r="F1047" s="696"/>
    </row>
    <row r="1048" spans="1:6" ht="26.25" customHeight="1" x14ac:dyDescent="0.25">
      <c r="A1048" s="358" t="s">
        <v>4088</v>
      </c>
      <c r="B1048" s="697" t="s">
        <v>4089</v>
      </c>
      <c r="C1048" s="698"/>
      <c r="D1048" s="698"/>
      <c r="E1048" s="698"/>
      <c r="F1048" s="698"/>
    </row>
  </sheetData>
  <mergeCells count="61">
    <mergeCell ref="E940:F940"/>
    <mergeCell ref="E948:F948"/>
    <mergeCell ref="E994:F994"/>
    <mergeCell ref="B1047:F1047"/>
    <mergeCell ref="B1048:F1048"/>
    <mergeCell ref="E925:F925"/>
    <mergeCell ref="E635:F635"/>
    <mergeCell ref="E665:F665"/>
    <mergeCell ref="E688:F688"/>
    <mergeCell ref="E713:F713"/>
    <mergeCell ref="E760:F760"/>
    <mergeCell ref="E808:F808"/>
    <mergeCell ref="E830:F830"/>
    <mergeCell ref="E854:F854"/>
    <mergeCell ref="E868:F868"/>
    <mergeCell ref="E889:F889"/>
    <mergeCell ref="E907:F907"/>
    <mergeCell ref="E615:F615"/>
    <mergeCell ref="E375:F375"/>
    <mergeCell ref="E392:F392"/>
    <mergeCell ref="E417:F417"/>
    <mergeCell ref="E448:F448"/>
    <mergeCell ref="E478:F478"/>
    <mergeCell ref="E501:F501"/>
    <mergeCell ref="E529:F529"/>
    <mergeCell ref="E544:F544"/>
    <mergeCell ref="E564:F564"/>
    <mergeCell ref="E580:F580"/>
    <mergeCell ref="E609:F609"/>
    <mergeCell ref="E371:F371"/>
    <mergeCell ref="E217:F217"/>
    <mergeCell ref="E232:F232"/>
    <mergeCell ref="E245:F245"/>
    <mergeCell ref="E253:F253"/>
    <mergeCell ref="E272:F272"/>
    <mergeCell ref="E293:F293"/>
    <mergeCell ref="E299:F299"/>
    <mergeCell ref="E320:F320"/>
    <mergeCell ref="E325:F325"/>
    <mergeCell ref="E354:F354"/>
    <mergeCell ref="E367:F367"/>
    <mergeCell ref="E201:F201"/>
    <mergeCell ref="E9:F9"/>
    <mergeCell ref="E16:F16"/>
    <mergeCell ref="E23:F23"/>
    <mergeCell ref="E46:F46"/>
    <mergeCell ref="E66:F66"/>
    <mergeCell ref="E86:F86"/>
    <mergeCell ref="E104:F104"/>
    <mergeCell ref="E127:F127"/>
    <mergeCell ref="E148:F148"/>
    <mergeCell ref="E169:F169"/>
    <mergeCell ref="E193:F193"/>
    <mergeCell ref="A3:F3"/>
    <mergeCell ref="A4:F4"/>
    <mergeCell ref="A5:F5"/>
    <mergeCell ref="A6:A7"/>
    <mergeCell ref="B6:B7"/>
    <mergeCell ref="C6:C7"/>
    <mergeCell ref="D6:E6"/>
    <mergeCell ref="F6:F7"/>
  </mergeCells>
  <conditionalFormatting sqref="A1044:A1048">
    <cfRule type="containsText" dxfId="31" priority="10" operator="containsText" text="ZE">
      <formula>NOT(ISERROR(SEARCH("ZE",A1044)))</formula>
    </cfRule>
  </conditionalFormatting>
  <conditionalFormatting sqref="C1044:C1046 C1048">
    <cfRule type="containsText" dxfId="30" priority="9" operator="containsText" text="ze">
      <formula>NOT(ISERROR(SEARCH("ze",C1044)))</formula>
    </cfRule>
  </conditionalFormatting>
  <conditionalFormatting sqref="A3">
    <cfRule type="containsText" dxfId="29" priority="8" operator="containsText" text="ZE">
      <formula>NOT(ISERROR(SEARCH("ZE",A3)))</formula>
    </cfRule>
  </conditionalFormatting>
  <conditionalFormatting sqref="C3">
    <cfRule type="containsText" dxfId="28" priority="7" operator="containsText" text="ze">
      <formula>NOT(ISERROR(SEARCH("ze",C3)))</formula>
    </cfRule>
  </conditionalFormatting>
  <conditionalFormatting sqref="C4">
    <cfRule type="containsText" dxfId="27" priority="6" operator="containsText" text="ze">
      <formula>NOT(ISERROR(SEARCH("ze",C4)))</formula>
    </cfRule>
  </conditionalFormatting>
  <conditionalFormatting sqref="A6:A7">
    <cfRule type="containsText" dxfId="26" priority="5" operator="containsText" text="ZE">
      <formula>NOT(ISERROR(SEARCH("ZE",A6)))</formula>
    </cfRule>
  </conditionalFormatting>
  <conditionalFormatting sqref="C6:C7">
    <cfRule type="containsText" dxfId="25" priority="4" operator="containsText" text="ze">
      <formula>NOT(ISERROR(SEARCH("ze",C6)))</formula>
    </cfRule>
  </conditionalFormatting>
  <conditionalFormatting sqref="A8">
    <cfRule type="containsText" dxfId="24" priority="3" operator="containsText" text="ZE">
      <formula>NOT(ISERROR(SEARCH("ZE",A8)))</formula>
    </cfRule>
  </conditionalFormatting>
  <conditionalFormatting sqref="C8">
    <cfRule type="containsText" dxfId="23" priority="2" operator="containsText" text="ze">
      <formula>NOT(ISERROR(SEARCH("ze",C8)))</formula>
    </cfRule>
  </conditionalFormatting>
  <conditionalFormatting sqref="C1047">
    <cfRule type="containsText" dxfId="22" priority="1" operator="containsText" text="ze">
      <formula>NOT(ISERROR(SEARCH("ze",C1047)))</formula>
    </cfRule>
  </conditionalFormatting>
  <pageMargins left="0.7" right="0.7" top="0.78740157499999996" bottom="0.78740157499999996" header="0.3" footer="0.3"/>
  <pageSetup paperSize="9" fitToHeight="0" orientation="portrait" verticalDpi="0" r:id="rId1"/>
  <headerFooter>
    <oddFooter>&amp;L&amp;A&amp;R&amp;P von &amp;N&amp;CAEB-Psych 2018 - Deutsche Krankenhausgesellschaft e. V.</oddFooter>
  </headerFooter>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tabColor rgb="FF7030A0"/>
    <pageSetUpPr fitToPage="1"/>
  </sheetPr>
  <dimension ref="A1:D526"/>
  <sheetViews>
    <sheetView topLeftCell="A4" workbookViewId="0">
      <selection activeCell="B9" sqref="B9"/>
    </sheetView>
  </sheetViews>
  <sheetFormatPr baseColWidth="10" defaultColWidth="10.33203125" defaultRowHeight="14" x14ac:dyDescent="0.3"/>
  <cols>
    <col min="1" max="1" width="12" style="480" customWidth="1"/>
    <col min="2" max="2" width="54.58203125" style="480" customWidth="1"/>
    <col min="3" max="3" width="16.1640625" style="480" customWidth="1"/>
    <col min="4" max="4" width="19.5" style="480" customWidth="1"/>
    <col min="5" max="16384" width="10.33203125" style="162"/>
  </cols>
  <sheetData>
    <row r="1" spans="1:4" s="480" customFormat="1" x14ac:dyDescent="0.3">
      <c r="A1" s="293" t="s">
        <v>331</v>
      </c>
      <c r="B1" s="293"/>
      <c r="C1" s="293"/>
      <c r="D1" s="294" t="s">
        <v>4097</v>
      </c>
    </row>
    <row r="2" spans="1:4" s="480" customFormat="1" x14ac:dyDescent="0.3">
      <c r="A2" s="297"/>
      <c r="B2" s="297"/>
      <c r="C2" s="297"/>
      <c r="D2" s="297"/>
    </row>
    <row r="3" spans="1:4" s="507" customFormat="1" ht="21" customHeight="1" x14ac:dyDescent="0.3">
      <c r="A3" s="676" t="s">
        <v>332</v>
      </c>
      <c r="B3" s="705"/>
      <c r="C3" s="705"/>
      <c r="D3" s="705"/>
    </row>
    <row r="4" spans="1:4" s="507" customFormat="1" ht="21" customHeight="1" x14ac:dyDescent="0.3">
      <c r="A4" s="678" t="s">
        <v>3298</v>
      </c>
      <c r="B4" s="705"/>
      <c r="C4" s="705"/>
      <c r="D4" s="705"/>
    </row>
    <row r="5" spans="1:4" s="507" customFormat="1" x14ac:dyDescent="0.3">
      <c r="A5" s="300"/>
      <c r="B5" s="300"/>
      <c r="C5" s="300"/>
      <c r="D5" s="300"/>
    </row>
    <row r="6" spans="1:4" s="467" customFormat="1" ht="40.5" customHeight="1" x14ac:dyDescent="0.3">
      <c r="A6" s="301" t="s">
        <v>63</v>
      </c>
      <c r="B6" s="301" t="s">
        <v>334</v>
      </c>
      <c r="C6" s="301" t="s">
        <v>3299</v>
      </c>
      <c r="D6" s="301" t="s">
        <v>3300</v>
      </c>
    </row>
    <row r="7" spans="1:4" s="508" customFormat="1" ht="10.5" x14ac:dyDescent="0.3">
      <c r="A7" s="304">
        <v>1</v>
      </c>
      <c r="B7" s="305">
        <v>2</v>
      </c>
      <c r="C7" s="304">
        <v>3</v>
      </c>
      <c r="D7" s="304">
        <v>4</v>
      </c>
    </row>
    <row r="8" spans="1:4" ht="21" customHeight="1" x14ac:dyDescent="0.3">
      <c r="A8" s="383" t="s">
        <v>336</v>
      </c>
      <c r="B8" s="384"/>
      <c r="C8" s="385"/>
      <c r="D8" s="386"/>
    </row>
    <row r="9" spans="1:4" ht="28" x14ac:dyDescent="0.3">
      <c r="A9" s="317" t="s">
        <v>337</v>
      </c>
      <c r="B9" s="387" t="s">
        <v>3301</v>
      </c>
      <c r="C9" s="317">
        <v>1</v>
      </c>
      <c r="D9" s="318">
        <v>2.0878000000000001</v>
      </c>
    </row>
    <row r="10" spans="1:4" ht="42" x14ac:dyDescent="0.3">
      <c r="A10" s="317" t="s">
        <v>338</v>
      </c>
      <c r="B10" s="387" t="s">
        <v>3302</v>
      </c>
      <c r="C10" s="317">
        <v>1</v>
      </c>
      <c r="D10" s="318">
        <v>1.4357</v>
      </c>
    </row>
    <row r="11" spans="1:4" x14ac:dyDescent="0.3">
      <c r="A11" s="706" t="s">
        <v>339</v>
      </c>
      <c r="B11" s="708" t="s">
        <v>4046</v>
      </c>
      <c r="C11" s="317">
        <v>1</v>
      </c>
      <c r="D11" s="318">
        <v>1.5932999999999999</v>
      </c>
    </row>
    <row r="12" spans="1:4" x14ac:dyDescent="0.3">
      <c r="A12" s="707"/>
      <c r="B12" s="699"/>
      <c r="C12" s="317">
        <v>2</v>
      </c>
      <c r="D12" s="318">
        <v>1.5932999999999999</v>
      </c>
    </row>
    <row r="13" spans="1:4" x14ac:dyDescent="0.3">
      <c r="A13" s="707"/>
      <c r="B13" s="699"/>
      <c r="C13" s="317">
        <v>3</v>
      </c>
      <c r="D13" s="318">
        <v>1.5932999999999999</v>
      </c>
    </row>
    <row r="14" spans="1:4" x14ac:dyDescent="0.3">
      <c r="A14" s="707"/>
      <c r="B14" s="699"/>
      <c r="C14" s="317">
        <v>4</v>
      </c>
      <c r="D14" s="318">
        <v>1.5932999999999999</v>
      </c>
    </row>
    <row r="15" spans="1:4" x14ac:dyDescent="0.3">
      <c r="A15" s="707"/>
      <c r="B15" s="699"/>
      <c r="C15" s="317">
        <v>5</v>
      </c>
      <c r="D15" s="318">
        <v>1.5932999999999999</v>
      </c>
    </row>
    <row r="16" spans="1:4" x14ac:dyDescent="0.3">
      <c r="A16" s="707"/>
      <c r="B16" s="699"/>
      <c r="C16" s="317">
        <v>6</v>
      </c>
      <c r="D16" s="318">
        <v>1.5932999999999999</v>
      </c>
    </row>
    <row r="17" spans="1:4" x14ac:dyDescent="0.3">
      <c r="A17" s="707"/>
      <c r="B17" s="699"/>
      <c r="C17" s="317">
        <v>7</v>
      </c>
      <c r="D17" s="318">
        <v>1.5932999999999999</v>
      </c>
    </row>
    <row r="18" spans="1:4" x14ac:dyDescent="0.3">
      <c r="A18" s="707"/>
      <c r="B18" s="699"/>
      <c r="C18" s="317">
        <v>8</v>
      </c>
      <c r="D18" s="318">
        <v>1.5932999999999999</v>
      </c>
    </row>
    <row r="19" spans="1:4" x14ac:dyDescent="0.3">
      <c r="A19" s="707"/>
      <c r="B19" s="699"/>
      <c r="C19" s="317">
        <v>9</v>
      </c>
      <c r="D19" s="318">
        <v>1.5932999999999999</v>
      </c>
    </row>
    <row r="20" spans="1:4" x14ac:dyDescent="0.3">
      <c r="A20" s="707"/>
      <c r="B20" s="699"/>
      <c r="C20" s="317">
        <v>10</v>
      </c>
      <c r="D20" s="318">
        <v>1.5932999999999999</v>
      </c>
    </row>
    <row r="21" spans="1:4" x14ac:dyDescent="0.3">
      <c r="A21" s="707"/>
      <c r="B21" s="699"/>
      <c r="C21" s="317">
        <v>11</v>
      </c>
      <c r="D21" s="318">
        <v>1.5716000000000001</v>
      </c>
    </row>
    <row r="22" spans="1:4" x14ac:dyDescent="0.3">
      <c r="A22" s="707"/>
      <c r="B22" s="699"/>
      <c r="C22" s="317">
        <v>12</v>
      </c>
      <c r="D22" s="318">
        <v>1.5369999999999999</v>
      </c>
    </row>
    <row r="23" spans="1:4" x14ac:dyDescent="0.3">
      <c r="A23" s="707"/>
      <c r="B23" s="699"/>
      <c r="C23" s="583">
        <v>13</v>
      </c>
      <c r="D23" s="318">
        <v>1.5023</v>
      </c>
    </row>
    <row r="24" spans="1:4" x14ac:dyDescent="0.3">
      <c r="A24" s="707"/>
      <c r="B24" s="699"/>
      <c r="C24" s="317">
        <v>14</v>
      </c>
      <c r="D24" s="318">
        <v>1.4677</v>
      </c>
    </row>
    <row r="25" spans="1:4" x14ac:dyDescent="0.3">
      <c r="A25" s="707"/>
      <c r="B25" s="699"/>
      <c r="C25" s="317">
        <v>15</v>
      </c>
      <c r="D25" s="318">
        <v>1.4330000000000001</v>
      </c>
    </row>
    <row r="26" spans="1:4" x14ac:dyDescent="0.3">
      <c r="A26" s="707"/>
      <c r="B26" s="699"/>
      <c r="C26" s="317">
        <v>16</v>
      </c>
      <c r="D26" s="318">
        <v>1.3984000000000001</v>
      </c>
    </row>
    <row r="27" spans="1:4" x14ac:dyDescent="0.3">
      <c r="A27" s="707"/>
      <c r="B27" s="699"/>
      <c r="C27" s="317">
        <v>17</v>
      </c>
      <c r="D27" s="318">
        <v>1.3636999999999999</v>
      </c>
    </row>
    <row r="28" spans="1:4" x14ac:dyDescent="0.3">
      <c r="A28" s="707"/>
      <c r="B28" s="699"/>
      <c r="C28" s="317">
        <v>18</v>
      </c>
      <c r="D28" s="318">
        <v>1.3290999999999999</v>
      </c>
    </row>
    <row r="29" spans="1:4" x14ac:dyDescent="0.3">
      <c r="A29" s="707"/>
      <c r="B29" s="699"/>
      <c r="C29" s="317">
        <v>19</v>
      </c>
      <c r="D29" s="318">
        <v>1.2944</v>
      </c>
    </row>
    <row r="30" spans="1:4" x14ac:dyDescent="0.3">
      <c r="A30" s="706" t="s">
        <v>340</v>
      </c>
      <c r="B30" s="708" t="s">
        <v>4047</v>
      </c>
      <c r="C30" s="317">
        <v>1</v>
      </c>
      <c r="D30" s="318">
        <v>1.4534</v>
      </c>
    </row>
    <row r="31" spans="1:4" x14ac:dyDescent="0.3">
      <c r="A31" s="707"/>
      <c r="B31" s="699"/>
      <c r="C31" s="317">
        <v>2</v>
      </c>
      <c r="D31" s="318">
        <v>1.4534</v>
      </c>
    </row>
    <row r="32" spans="1:4" x14ac:dyDescent="0.3">
      <c r="A32" s="707"/>
      <c r="B32" s="699"/>
      <c r="C32" s="317">
        <v>3</v>
      </c>
      <c r="D32" s="318">
        <v>1.4534</v>
      </c>
    </row>
    <row r="33" spans="1:4" x14ac:dyDescent="0.3">
      <c r="A33" s="707"/>
      <c r="B33" s="699"/>
      <c r="C33" s="317">
        <v>4</v>
      </c>
      <c r="D33" s="318">
        <v>1.4534</v>
      </c>
    </row>
    <row r="34" spans="1:4" x14ac:dyDescent="0.3">
      <c r="A34" s="707"/>
      <c r="B34" s="699"/>
      <c r="C34" s="317">
        <v>5</v>
      </c>
      <c r="D34" s="318">
        <v>1.4534</v>
      </c>
    </row>
    <row r="35" spans="1:4" x14ac:dyDescent="0.3">
      <c r="A35" s="707"/>
      <c r="B35" s="699"/>
      <c r="C35" s="317">
        <v>6</v>
      </c>
      <c r="D35" s="318">
        <v>1.4534</v>
      </c>
    </row>
    <row r="36" spans="1:4" x14ac:dyDescent="0.3">
      <c r="A36" s="707"/>
      <c r="B36" s="699"/>
      <c r="C36" s="317">
        <v>7</v>
      </c>
      <c r="D36" s="318">
        <v>1.4534</v>
      </c>
    </row>
    <row r="37" spans="1:4" x14ac:dyDescent="0.3">
      <c r="A37" s="707"/>
      <c r="B37" s="699"/>
      <c r="C37" s="317">
        <v>8</v>
      </c>
      <c r="D37" s="318">
        <v>1.4534</v>
      </c>
    </row>
    <row r="38" spans="1:4" x14ac:dyDescent="0.3">
      <c r="A38" s="707"/>
      <c r="B38" s="699"/>
      <c r="C38" s="317">
        <v>9</v>
      </c>
      <c r="D38" s="318">
        <v>1.4437</v>
      </c>
    </row>
    <row r="39" spans="1:4" x14ac:dyDescent="0.3">
      <c r="A39" s="707"/>
      <c r="B39" s="699"/>
      <c r="C39" s="317">
        <v>10</v>
      </c>
      <c r="D39" s="318">
        <v>1.4225000000000001</v>
      </c>
    </row>
    <row r="40" spans="1:4" x14ac:dyDescent="0.3">
      <c r="A40" s="707"/>
      <c r="B40" s="699"/>
      <c r="C40" s="317">
        <v>11</v>
      </c>
      <c r="D40" s="318">
        <v>1.4014</v>
      </c>
    </row>
    <row r="41" spans="1:4" x14ac:dyDescent="0.3">
      <c r="A41" s="707"/>
      <c r="B41" s="699"/>
      <c r="C41" s="317">
        <v>12</v>
      </c>
      <c r="D41" s="318">
        <v>1.3802000000000001</v>
      </c>
    </row>
    <row r="42" spans="1:4" x14ac:dyDescent="0.3">
      <c r="A42" s="707"/>
      <c r="B42" s="699"/>
      <c r="C42" s="317">
        <v>13</v>
      </c>
      <c r="D42" s="318">
        <v>1.359</v>
      </c>
    </row>
    <row r="43" spans="1:4" x14ac:dyDescent="0.3">
      <c r="A43" s="707"/>
      <c r="B43" s="699"/>
      <c r="C43" s="317">
        <v>14</v>
      </c>
      <c r="D43" s="318">
        <v>1.3379000000000001</v>
      </c>
    </row>
    <row r="44" spans="1:4" x14ac:dyDescent="0.3">
      <c r="A44" s="707"/>
      <c r="B44" s="699"/>
      <c r="C44" s="317">
        <v>15</v>
      </c>
      <c r="D44" s="318">
        <v>1.3167</v>
      </c>
    </row>
    <row r="45" spans="1:4" x14ac:dyDescent="0.3">
      <c r="A45" s="707"/>
      <c r="B45" s="699"/>
      <c r="C45" s="317">
        <v>16</v>
      </c>
      <c r="D45" s="318">
        <v>1.2956000000000001</v>
      </c>
    </row>
    <row r="46" spans="1:4" x14ac:dyDescent="0.3">
      <c r="A46" s="707"/>
      <c r="B46" s="699"/>
      <c r="C46" s="317">
        <v>17</v>
      </c>
      <c r="D46" s="318">
        <v>1.2744</v>
      </c>
    </row>
    <row r="47" spans="1:4" x14ac:dyDescent="0.3">
      <c r="A47" s="707"/>
      <c r="B47" s="699"/>
      <c r="C47" s="317">
        <v>18</v>
      </c>
      <c r="D47" s="318">
        <v>1.2532000000000001</v>
      </c>
    </row>
    <row r="48" spans="1:4" x14ac:dyDescent="0.3">
      <c r="A48" s="707"/>
      <c r="B48" s="699"/>
      <c r="C48" s="317">
        <v>19</v>
      </c>
      <c r="D48" s="318">
        <v>1.232</v>
      </c>
    </row>
    <row r="49" spans="1:4" ht="21" customHeight="1" x14ac:dyDescent="0.3">
      <c r="A49" s="388" t="s">
        <v>341</v>
      </c>
      <c r="B49" s="389"/>
      <c r="C49" s="390"/>
      <c r="D49" s="391"/>
    </row>
    <row r="50" spans="1:4" x14ac:dyDescent="0.3">
      <c r="A50" s="706" t="s">
        <v>342</v>
      </c>
      <c r="B50" s="708" t="s">
        <v>343</v>
      </c>
      <c r="C50" s="317">
        <v>1</v>
      </c>
      <c r="D50" s="318">
        <v>1.3346</v>
      </c>
    </row>
    <row r="51" spans="1:4" x14ac:dyDescent="0.3">
      <c r="A51" s="707"/>
      <c r="B51" s="699"/>
      <c r="C51" s="317">
        <v>2</v>
      </c>
      <c r="D51" s="318">
        <v>1.2998000000000001</v>
      </c>
    </row>
    <row r="52" spans="1:4" x14ac:dyDescent="0.3">
      <c r="A52" s="707"/>
      <c r="B52" s="699"/>
      <c r="C52" s="317">
        <v>3</v>
      </c>
      <c r="D52" s="318">
        <v>1.2681</v>
      </c>
    </row>
    <row r="53" spans="1:4" x14ac:dyDescent="0.3">
      <c r="A53" s="707"/>
      <c r="B53" s="699"/>
      <c r="C53" s="317">
        <v>4</v>
      </c>
      <c r="D53" s="318">
        <v>1.2363999999999999</v>
      </c>
    </row>
    <row r="54" spans="1:4" x14ac:dyDescent="0.3">
      <c r="A54" s="707"/>
      <c r="B54" s="699"/>
      <c r="C54" s="317">
        <v>5</v>
      </c>
      <c r="D54" s="318">
        <v>1.2047000000000001</v>
      </c>
    </row>
    <row r="55" spans="1:4" x14ac:dyDescent="0.3">
      <c r="A55" s="707"/>
      <c r="B55" s="699"/>
      <c r="C55" s="317">
        <v>6</v>
      </c>
      <c r="D55" s="318">
        <v>1.173</v>
      </c>
    </row>
    <row r="56" spans="1:4" x14ac:dyDescent="0.3">
      <c r="A56" s="707"/>
      <c r="B56" s="699"/>
      <c r="C56" s="317">
        <v>7</v>
      </c>
      <c r="D56" s="318">
        <v>1.1413</v>
      </c>
    </row>
    <row r="57" spans="1:4" x14ac:dyDescent="0.3">
      <c r="A57" s="706" t="s">
        <v>344</v>
      </c>
      <c r="B57" s="708" t="s">
        <v>345</v>
      </c>
      <c r="C57" s="317">
        <v>1</v>
      </c>
      <c r="D57" s="318">
        <v>1.2781</v>
      </c>
    </row>
    <row r="58" spans="1:4" x14ac:dyDescent="0.3">
      <c r="A58" s="707"/>
      <c r="B58" s="699"/>
      <c r="C58" s="317">
        <v>2</v>
      </c>
      <c r="D58" s="318">
        <v>1.2219</v>
      </c>
    </row>
    <row r="59" spans="1:4" x14ac:dyDescent="0.3">
      <c r="A59" s="707"/>
      <c r="B59" s="699"/>
      <c r="C59" s="317">
        <v>3</v>
      </c>
      <c r="D59" s="318">
        <v>1.1664000000000001</v>
      </c>
    </row>
    <row r="60" spans="1:4" x14ac:dyDescent="0.3">
      <c r="A60" s="707"/>
      <c r="B60" s="699"/>
      <c r="C60" s="317">
        <v>4</v>
      </c>
      <c r="D60" s="318">
        <v>1.111</v>
      </c>
    </row>
    <row r="61" spans="1:4" x14ac:dyDescent="0.3">
      <c r="A61" s="707"/>
      <c r="B61" s="699"/>
      <c r="C61" s="317">
        <v>5</v>
      </c>
      <c r="D61" s="318">
        <v>1.0556000000000001</v>
      </c>
    </row>
    <row r="62" spans="1:4" x14ac:dyDescent="0.3">
      <c r="A62" s="709"/>
      <c r="B62" s="700"/>
      <c r="C62" s="320">
        <v>6</v>
      </c>
      <c r="D62" s="321">
        <v>1.0001</v>
      </c>
    </row>
    <row r="63" spans="1:4" x14ac:dyDescent="0.3">
      <c r="A63" s="710" t="s">
        <v>346</v>
      </c>
      <c r="B63" s="711" t="s">
        <v>4048</v>
      </c>
      <c r="C63" s="323">
        <v>1</v>
      </c>
      <c r="D63" s="324">
        <v>1.4703999999999999</v>
      </c>
    </row>
    <row r="64" spans="1:4" x14ac:dyDescent="0.3">
      <c r="A64" s="707"/>
      <c r="B64" s="699"/>
      <c r="C64" s="317">
        <v>2</v>
      </c>
      <c r="D64" s="318">
        <v>1.3184</v>
      </c>
    </row>
    <row r="65" spans="1:4" x14ac:dyDescent="0.3">
      <c r="A65" s="707"/>
      <c r="B65" s="699"/>
      <c r="C65" s="317">
        <v>3</v>
      </c>
      <c r="D65" s="318">
        <v>1.2488999999999999</v>
      </c>
    </row>
    <row r="66" spans="1:4" x14ac:dyDescent="0.3">
      <c r="A66" s="707"/>
      <c r="B66" s="699"/>
      <c r="C66" s="317">
        <v>4</v>
      </c>
      <c r="D66" s="318">
        <v>1.222</v>
      </c>
    </row>
    <row r="67" spans="1:4" x14ac:dyDescent="0.3">
      <c r="A67" s="707"/>
      <c r="B67" s="699"/>
      <c r="C67" s="317">
        <v>5</v>
      </c>
      <c r="D67" s="318">
        <v>1.2118</v>
      </c>
    </row>
    <row r="68" spans="1:4" x14ac:dyDescent="0.3">
      <c r="A68" s="707"/>
      <c r="B68" s="699"/>
      <c r="C68" s="317">
        <v>6</v>
      </c>
      <c r="D68" s="318">
        <v>1.2016</v>
      </c>
    </row>
    <row r="69" spans="1:4" x14ac:dyDescent="0.3">
      <c r="A69" s="707"/>
      <c r="B69" s="699"/>
      <c r="C69" s="317">
        <v>7</v>
      </c>
      <c r="D69" s="318">
        <v>1.1914</v>
      </c>
    </row>
    <row r="70" spans="1:4" x14ac:dyDescent="0.3">
      <c r="A70" s="707"/>
      <c r="B70" s="699"/>
      <c r="C70" s="317">
        <v>8</v>
      </c>
      <c r="D70" s="318">
        <v>1.1812</v>
      </c>
    </row>
    <row r="71" spans="1:4" x14ac:dyDescent="0.3">
      <c r="A71" s="707"/>
      <c r="B71" s="699"/>
      <c r="C71" s="317">
        <v>9</v>
      </c>
      <c r="D71" s="318">
        <v>1.171</v>
      </c>
    </row>
    <row r="72" spans="1:4" x14ac:dyDescent="0.3">
      <c r="A72" s="707"/>
      <c r="B72" s="699"/>
      <c r="C72" s="317">
        <v>10</v>
      </c>
      <c r="D72" s="318">
        <v>1.1608000000000001</v>
      </c>
    </row>
    <row r="73" spans="1:4" x14ac:dyDescent="0.3">
      <c r="A73" s="707"/>
      <c r="B73" s="699"/>
      <c r="C73" s="317">
        <v>11</v>
      </c>
      <c r="D73" s="318">
        <v>1.1506000000000001</v>
      </c>
    </row>
    <row r="74" spans="1:4" x14ac:dyDescent="0.3">
      <c r="A74" s="707"/>
      <c r="B74" s="699"/>
      <c r="C74" s="317">
        <v>12</v>
      </c>
      <c r="D74" s="318">
        <v>1.1404000000000001</v>
      </c>
    </row>
    <row r="75" spans="1:4" x14ac:dyDescent="0.3">
      <c r="A75" s="707"/>
      <c r="B75" s="699"/>
      <c r="C75" s="317">
        <v>13</v>
      </c>
      <c r="D75" s="318">
        <v>1.1302000000000001</v>
      </c>
    </row>
    <row r="76" spans="1:4" x14ac:dyDescent="0.3">
      <c r="A76" s="707"/>
      <c r="B76" s="699"/>
      <c r="C76" s="317">
        <v>14</v>
      </c>
      <c r="D76" s="318">
        <v>1.1200000000000001</v>
      </c>
    </row>
    <row r="77" spans="1:4" x14ac:dyDescent="0.3">
      <c r="A77" s="707"/>
      <c r="B77" s="699"/>
      <c r="C77" s="317">
        <v>15</v>
      </c>
      <c r="D77" s="318">
        <v>1.1097999999999999</v>
      </c>
    </row>
    <row r="78" spans="1:4" x14ac:dyDescent="0.3">
      <c r="A78" s="707"/>
      <c r="B78" s="699"/>
      <c r="C78" s="317">
        <v>16</v>
      </c>
      <c r="D78" s="318">
        <v>1.0995999999999999</v>
      </c>
    </row>
    <row r="79" spans="1:4" x14ac:dyDescent="0.3">
      <c r="A79" s="707"/>
      <c r="B79" s="699"/>
      <c r="C79" s="317">
        <v>17</v>
      </c>
      <c r="D79" s="318">
        <v>1.0893999999999999</v>
      </c>
    </row>
    <row r="80" spans="1:4" x14ac:dyDescent="0.3">
      <c r="A80" s="706" t="s">
        <v>347</v>
      </c>
      <c r="B80" s="708" t="s">
        <v>348</v>
      </c>
      <c r="C80" s="317">
        <v>1</v>
      </c>
      <c r="D80" s="318">
        <v>1.4420999999999999</v>
      </c>
    </row>
    <row r="81" spans="1:4" x14ac:dyDescent="0.3">
      <c r="A81" s="707"/>
      <c r="B81" s="699"/>
      <c r="C81" s="317">
        <v>2</v>
      </c>
      <c r="D81" s="318">
        <v>1.2758</v>
      </c>
    </row>
    <row r="82" spans="1:4" x14ac:dyDescent="0.3">
      <c r="A82" s="707"/>
      <c r="B82" s="699"/>
      <c r="C82" s="317">
        <v>3</v>
      </c>
      <c r="D82" s="318">
        <v>1.2236</v>
      </c>
    </row>
    <row r="83" spans="1:4" x14ac:dyDescent="0.3">
      <c r="A83" s="707"/>
      <c r="B83" s="699"/>
      <c r="C83" s="317">
        <v>4</v>
      </c>
      <c r="D83" s="318">
        <v>1.1948000000000001</v>
      </c>
    </row>
    <row r="84" spans="1:4" x14ac:dyDescent="0.3">
      <c r="A84" s="707"/>
      <c r="B84" s="699"/>
      <c r="C84" s="317">
        <v>5</v>
      </c>
      <c r="D84" s="318">
        <v>1.1829000000000001</v>
      </c>
    </row>
    <row r="85" spans="1:4" x14ac:dyDescent="0.3">
      <c r="A85" s="707"/>
      <c r="B85" s="699"/>
      <c r="C85" s="317">
        <v>6</v>
      </c>
      <c r="D85" s="318">
        <v>1.1709000000000001</v>
      </c>
    </row>
    <row r="86" spans="1:4" x14ac:dyDescent="0.3">
      <c r="A86" s="707"/>
      <c r="B86" s="699"/>
      <c r="C86" s="317">
        <v>7</v>
      </c>
      <c r="D86" s="318">
        <v>1.159</v>
      </c>
    </row>
    <row r="87" spans="1:4" x14ac:dyDescent="0.3">
      <c r="A87" s="707"/>
      <c r="B87" s="699"/>
      <c r="C87" s="317">
        <v>8</v>
      </c>
      <c r="D87" s="318">
        <v>1.1471</v>
      </c>
    </row>
    <row r="88" spans="1:4" x14ac:dyDescent="0.3">
      <c r="A88" s="707"/>
      <c r="B88" s="699"/>
      <c r="C88" s="317">
        <v>9</v>
      </c>
      <c r="D88" s="318">
        <v>1.1351</v>
      </c>
    </row>
    <row r="89" spans="1:4" x14ac:dyDescent="0.3">
      <c r="A89" s="707"/>
      <c r="B89" s="699"/>
      <c r="C89" s="317">
        <v>10</v>
      </c>
      <c r="D89" s="318">
        <v>1.1232</v>
      </c>
    </row>
    <row r="90" spans="1:4" x14ac:dyDescent="0.3">
      <c r="A90" s="707"/>
      <c r="B90" s="699"/>
      <c r="C90" s="317">
        <v>11</v>
      </c>
      <c r="D90" s="318">
        <v>1.1113</v>
      </c>
    </row>
    <row r="91" spans="1:4" x14ac:dyDescent="0.3">
      <c r="A91" s="707"/>
      <c r="B91" s="699"/>
      <c r="C91" s="317">
        <v>12</v>
      </c>
      <c r="D91" s="318">
        <v>1.0992999999999999</v>
      </c>
    </row>
    <row r="92" spans="1:4" x14ac:dyDescent="0.3">
      <c r="A92" s="707"/>
      <c r="B92" s="699"/>
      <c r="C92" s="317">
        <v>13</v>
      </c>
      <c r="D92" s="318">
        <v>1.0873999999999999</v>
      </c>
    </row>
    <row r="93" spans="1:4" x14ac:dyDescent="0.3">
      <c r="A93" s="707"/>
      <c r="B93" s="699"/>
      <c r="C93" s="317">
        <v>14</v>
      </c>
      <c r="D93" s="318">
        <v>1.0754999999999999</v>
      </c>
    </row>
    <row r="94" spans="1:4" x14ac:dyDescent="0.3">
      <c r="A94" s="707"/>
      <c r="B94" s="699"/>
      <c r="C94" s="317">
        <v>15</v>
      </c>
      <c r="D94" s="318">
        <v>1.0634999999999999</v>
      </c>
    </row>
    <row r="95" spans="1:4" x14ac:dyDescent="0.3">
      <c r="A95" s="707"/>
      <c r="B95" s="699"/>
      <c r="C95" s="317">
        <v>16</v>
      </c>
      <c r="D95" s="318">
        <v>1.0516000000000001</v>
      </c>
    </row>
    <row r="96" spans="1:4" x14ac:dyDescent="0.3">
      <c r="A96" s="707"/>
      <c r="B96" s="699"/>
      <c r="C96" s="317">
        <v>17</v>
      </c>
      <c r="D96" s="318">
        <v>1.0397000000000001</v>
      </c>
    </row>
    <row r="97" spans="1:4" x14ac:dyDescent="0.3">
      <c r="A97" s="707"/>
      <c r="B97" s="699"/>
      <c r="C97" s="317">
        <v>18</v>
      </c>
      <c r="D97" s="318">
        <v>1.0277000000000001</v>
      </c>
    </row>
    <row r="98" spans="1:4" x14ac:dyDescent="0.3">
      <c r="A98" s="706" t="s">
        <v>349</v>
      </c>
      <c r="B98" s="708" t="s">
        <v>3309</v>
      </c>
      <c r="C98" s="317">
        <v>1</v>
      </c>
      <c r="D98" s="318">
        <v>1.4249000000000001</v>
      </c>
    </row>
    <row r="99" spans="1:4" x14ac:dyDescent="0.3">
      <c r="A99" s="707"/>
      <c r="B99" s="699"/>
      <c r="C99" s="317">
        <v>2</v>
      </c>
      <c r="D99" s="318">
        <v>1.2657</v>
      </c>
    </row>
    <row r="100" spans="1:4" x14ac:dyDescent="0.3">
      <c r="A100" s="707"/>
      <c r="B100" s="699"/>
      <c r="C100" s="317">
        <v>3</v>
      </c>
      <c r="D100" s="318">
        <v>1.1877</v>
      </c>
    </row>
    <row r="101" spans="1:4" x14ac:dyDescent="0.3">
      <c r="A101" s="707"/>
      <c r="B101" s="699"/>
      <c r="C101" s="317">
        <v>4</v>
      </c>
      <c r="D101" s="318">
        <v>1.1569</v>
      </c>
    </row>
    <row r="102" spans="1:4" x14ac:dyDescent="0.3">
      <c r="A102" s="707"/>
      <c r="B102" s="699"/>
      <c r="C102" s="317">
        <v>5</v>
      </c>
      <c r="D102" s="318">
        <v>1.1420999999999999</v>
      </c>
    </row>
    <row r="103" spans="1:4" x14ac:dyDescent="0.3">
      <c r="A103" s="707"/>
      <c r="B103" s="699"/>
      <c r="C103" s="317">
        <v>6</v>
      </c>
      <c r="D103" s="318">
        <v>1.1274</v>
      </c>
    </row>
    <row r="104" spans="1:4" x14ac:dyDescent="0.3">
      <c r="A104" s="707"/>
      <c r="B104" s="699"/>
      <c r="C104" s="317">
        <v>7</v>
      </c>
      <c r="D104" s="318">
        <v>1.1126</v>
      </c>
    </row>
    <row r="105" spans="1:4" x14ac:dyDescent="0.3">
      <c r="A105" s="707"/>
      <c r="B105" s="699"/>
      <c r="C105" s="317">
        <v>8</v>
      </c>
      <c r="D105" s="318">
        <v>1.0979000000000001</v>
      </c>
    </row>
    <row r="106" spans="1:4" x14ac:dyDescent="0.3">
      <c r="A106" s="707"/>
      <c r="B106" s="699"/>
      <c r="C106" s="317">
        <v>9</v>
      </c>
      <c r="D106" s="318">
        <v>1.0831999999999999</v>
      </c>
    </row>
    <row r="107" spans="1:4" x14ac:dyDescent="0.3">
      <c r="A107" s="707"/>
      <c r="B107" s="699"/>
      <c r="C107" s="317">
        <v>10</v>
      </c>
      <c r="D107" s="318">
        <v>1.0684</v>
      </c>
    </row>
    <row r="108" spans="1:4" x14ac:dyDescent="0.3">
      <c r="A108" s="707"/>
      <c r="B108" s="699"/>
      <c r="C108" s="317">
        <v>11</v>
      </c>
      <c r="D108" s="318">
        <v>1.0537000000000001</v>
      </c>
    </row>
    <row r="109" spans="1:4" x14ac:dyDescent="0.3">
      <c r="A109" s="707"/>
      <c r="B109" s="699"/>
      <c r="C109" s="317">
        <v>12</v>
      </c>
      <c r="D109" s="318">
        <v>1.0388999999999999</v>
      </c>
    </row>
    <row r="110" spans="1:4" x14ac:dyDescent="0.3">
      <c r="A110" s="707"/>
      <c r="B110" s="699"/>
      <c r="C110" s="317">
        <v>13</v>
      </c>
      <c r="D110" s="318">
        <v>1.0242</v>
      </c>
    </row>
    <row r="111" spans="1:4" x14ac:dyDescent="0.3">
      <c r="A111" s="707"/>
      <c r="B111" s="699"/>
      <c r="C111" s="317">
        <v>14</v>
      </c>
      <c r="D111" s="318">
        <v>1.0094000000000001</v>
      </c>
    </row>
    <row r="112" spans="1:4" x14ac:dyDescent="0.3">
      <c r="A112" s="707"/>
      <c r="B112" s="699"/>
      <c r="C112" s="317">
        <v>15</v>
      </c>
      <c r="D112" s="318">
        <v>0.99470000000000003</v>
      </c>
    </row>
    <row r="113" spans="1:4" x14ac:dyDescent="0.3">
      <c r="A113" s="707"/>
      <c r="B113" s="699"/>
      <c r="C113" s="317">
        <v>16</v>
      </c>
      <c r="D113" s="318">
        <v>0.97989999999999999</v>
      </c>
    </row>
    <row r="114" spans="1:4" x14ac:dyDescent="0.3">
      <c r="A114" s="707"/>
      <c r="B114" s="699"/>
      <c r="C114" s="317">
        <v>17</v>
      </c>
      <c r="D114" s="318">
        <v>0.96519999999999995</v>
      </c>
    </row>
    <row r="115" spans="1:4" x14ac:dyDescent="0.3">
      <c r="A115" s="707"/>
      <c r="B115" s="699"/>
      <c r="C115" s="317">
        <v>18</v>
      </c>
      <c r="D115" s="318">
        <v>0.95040000000000002</v>
      </c>
    </row>
    <row r="116" spans="1:4" x14ac:dyDescent="0.3">
      <c r="A116" s="709"/>
      <c r="B116" s="700"/>
      <c r="C116" s="320">
        <v>19</v>
      </c>
      <c r="D116" s="321">
        <v>0.93569999999999998</v>
      </c>
    </row>
    <row r="117" spans="1:4" x14ac:dyDescent="0.3">
      <c r="A117" s="710" t="s">
        <v>350</v>
      </c>
      <c r="B117" s="711" t="s">
        <v>3310</v>
      </c>
      <c r="C117" s="323">
        <v>1</v>
      </c>
      <c r="D117" s="324">
        <v>1.4215</v>
      </c>
    </row>
    <row r="118" spans="1:4" x14ac:dyDescent="0.3">
      <c r="A118" s="707"/>
      <c r="B118" s="699"/>
      <c r="C118" s="317">
        <v>2</v>
      </c>
      <c r="D118" s="318">
        <v>1.2621</v>
      </c>
    </row>
    <row r="119" spans="1:4" x14ac:dyDescent="0.3">
      <c r="A119" s="707"/>
      <c r="B119" s="699"/>
      <c r="C119" s="317">
        <v>3</v>
      </c>
      <c r="D119" s="318">
        <v>1.167</v>
      </c>
    </row>
    <row r="120" spans="1:4" x14ac:dyDescent="0.3">
      <c r="A120" s="707"/>
      <c r="B120" s="699"/>
      <c r="C120" s="317">
        <v>4</v>
      </c>
      <c r="D120" s="318">
        <v>1.1026</v>
      </c>
    </row>
    <row r="121" spans="1:4" x14ac:dyDescent="0.3">
      <c r="A121" s="707"/>
      <c r="B121" s="699"/>
      <c r="C121" s="317">
        <v>5</v>
      </c>
      <c r="D121" s="318">
        <v>1.05</v>
      </c>
    </row>
    <row r="122" spans="1:4" x14ac:dyDescent="0.3">
      <c r="A122" s="707"/>
      <c r="B122" s="699"/>
      <c r="C122" s="317">
        <v>6</v>
      </c>
      <c r="D122" s="318">
        <v>1.0176000000000001</v>
      </c>
    </row>
    <row r="123" spans="1:4" x14ac:dyDescent="0.3">
      <c r="A123" s="707"/>
      <c r="B123" s="699"/>
      <c r="C123" s="317">
        <v>7</v>
      </c>
      <c r="D123" s="318">
        <v>1.0103</v>
      </c>
    </row>
    <row r="124" spans="1:4" x14ac:dyDescent="0.3">
      <c r="A124" s="707"/>
      <c r="B124" s="699"/>
      <c r="C124" s="317">
        <v>8</v>
      </c>
      <c r="D124" s="318">
        <v>1.0028999999999999</v>
      </c>
    </row>
    <row r="125" spans="1:4" x14ac:dyDescent="0.3">
      <c r="A125" s="707"/>
      <c r="B125" s="699"/>
      <c r="C125" s="317">
        <v>9</v>
      </c>
      <c r="D125" s="318">
        <v>0.99550000000000005</v>
      </c>
    </row>
    <row r="126" spans="1:4" x14ac:dyDescent="0.3">
      <c r="A126" s="707"/>
      <c r="B126" s="699"/>
      <c r="C126" s="317">
        <v>10</v>
      </c>
      <c r="D126" s="318">
        <v>0.98819999999999997</v>
      </c>
    </row>
    <row r="127" spans="1:4" x14ac:dyDescent="0.3">
      <c r="A127" s="707"/>
      <c r="B127" s="699"/>
      <c r="C127" s="317">
        <v>11</v>
      </c>
      <c r="D127" s="318">
        <v>0.98080000000000001</v>
      </c>
    </row>
    <row r="128" spans="1:4" x14ac:dyDescent="0.3">
      <c r="A128" s="707"/>
      <c r="B128" s="699"/>
      <c r="C128" s="317">
        <v>12</v>
      </c>
      <c r="D128" s="318">
        <v>0.97350000000000003</v>
      </c>
    </row>
    <row r="129" spans="1:4" x14ac:dyDescent="0.3">
      <c r="A129" s="707"/>
      <c r="B129" s="699"/>
      <c r="C129" s="317">
        <v>13</v>
      </c>
      <c r="D129" s="318">
        <v>0.96609999999999996</v>
      </c>
    </row>
    <row r="130" spans="1:4" x14ac:dyDescent="0.3">
      <c r="A130" s="707"/>
      <c r="B130" s="699"/>
      <c r="C130" s="317">
        <v>14</v>
      </c>
      <c r="D130" s="318">
        <v>0.95879999999999999</v>
      </c>
    </row>
    <row r="131" spans="1:4" x14ac:dyDescent="0.3">
      <c r="A131" s="707"/>
      <c r="B131" s="699"/>
      <c r="C131" s="317">
        <v>15</v>
      </c>
      <c r="D131" s="318">
        <v>0.95140000000000002</v>
      </c>
    </row>
    <row r="132" spans="1:4" x14ac:dyDescent="0.3">
      <c r="A132" s="707"/>
      <c r="B132" s="699"/>
      <c r="C132" s="317">
        <v>16</v>
      </c>
      <c r="D132" s="318">
        <v>0.94410000000000005</v>
      </c>
    </row>
    <row r="133" spans="1:4" x14ac:dyDescent="0.3">
      <c r="A133" s="707"/>
      <c r="B133" s="699"/>
      <c r="C133" s="317">
        <v>17</v>
      </c>
      <c r="D133" s="318">
        <v>0.93669999999999998</v>
      </c>
    </row>
    <row r="134" spans="1:4" x14ac:dyDescent="0.3">
      <c r="A134" s="707"/>
      <c r="B134" s="699"/>
      <c r="C134" s="317">
        <v>18</v>
      </c>
      <c r="D134" s="318">
        <v>0.9294</v>
      </c>
    </row>
    <row r="135" spans="1:4" x14ac:dyDescent="0.3">
      <c r="A135" s="707"/>
      <c r="B135" s="699"/>
      <c r="C135" s="317">
        <v>19</v>
      </c>
      <c r="D135" s="318">
        <v>0.92200000000000004</v>
      </c>
    </row>
    <row r="136" spans="1:4" x14ac:dyDescent="0.3">
      <c r="A136" s="707"/>
      <c r="B136" s="699"/>
      <c r="C136" s="317">
        <v>20</v>
      </c>
      <c r="D136" s="318">
        <v>0.91469999999999996</v>
      </c>
    </row>
    <row r="137" spans="1:4" x14ac:dyDescent="0.3">
      <c r="A137" s="706" t="s">
        <v>352</v>
      </c>
      <c r="B137" s="708" t="s">
        <v>353</v>
      </c>
      <c r="C137" s="317">
        <v>1</v>
      </c>
      <c r="D137" s="318">
        <v>1.3877999999999999</v>
      </c>
    </row>
    <row r="138" spans="1:4" x14ac:dyDescent="0.3">
      <c r="A138" s="707"/>
      <c r="B138" s="699"/>
      <c r="C138" s="317">
        <v>2</v>
      </c>
      <c r="D138" s="318">
        <v>1.2228000000000001</v>
      </c>
    </row>
    <row r="139" spans="1:4" x14ac:dyDescent="0.3">
      <c r="A139" s="707"/>
      <c r="B139" s="699"/>
      <c r="C139" s="317">
        <v>3</v>
      </c>
      <c r="D139" s="318">
        <v>1.2093</v>
      </c>
    </row>
    <row r="140" spans="1:4" x14ac:dyDescent="0.3">
      <c r="A140" s="707"/>
      <c r="B140" s="699"/>
      <c r="C140" s="317">
        <v>4</v>
      </c>
      <c r="D140" s="318">
        <v>1.1961999999999999</v>
      </c>
    </row>
    <row r="141" spans="1:4" x14ac:dyDescent="0.3">
      <c r="A141" s="707"/>
      <c r="B141" s="699"/>
      <c r="C141" s="317">
        <v>5</v>
      </c>
      <c r="D141" s="318">
        <v>1.1830000000000001</v>
      </c>
    </row>
    <row r="142" spans="1:4" x14ac:dyDescent="0.3">
      <c r="A142" s="707"/>
      <c r="B142" s="699"/>
      <c r="C142" s="317">
        <v>6</v>
      </c>
      <c r="D142" s="318">
        <v>1.1698999999999999</v>
      </c>
    </row>
    <row r="143" spans="1:4" x14ac:dyDescent="0.3">
      <c r="A143" s="707"/>
      <c r="B143" s="699"/>
      <c r="C143" s="317">
        <v>7</v>
      </c>
      <c r="D143" s="318">
        <v>1.1568000000000001</v>
      </c>
    </row>
    <row r="144" spans="1:4" x14ac:dyDescent="0.3">
      <c r="A144" s="707"/>
      <c r="B144" s="699"/>
      <c r="C144" s="317">
        <v>8</v>
      </c>
      <c r="D144" s="318">
        <v>1.1436999999999999</v>
      </c>
    </row>
    <row r="145" spans="1:4" x14ac:dyDescent="0.3">
      <c r="A145" s="707"/>
      <c r="B145" s="699"/>
      <c r="C145" s="317">
        <v>9</v>
      </c>
      <c r="D145" s="318">
        <v>1.1306</v>
      </c>
    </row>
    <row r="146" spans="1:4" x14ac:dyDescent="0.3">
      <c r="A146" s="707"/>
      <c r="B146" s="699"/>
      <c r="C146" s="317">
        <v>10</v>
      </c>
      <c r="D146" s="318">
        <v>1.1173999999999999</v>
      </c>
    </row>
    <row r="147" spans="1:4" x14ac:dyDescent="0.3">
      <c r="A147" s="707"/>
      <c r="B147" s="699"/>
      <c r="C147" s="317">
        <v>11</v>
      </c>
      <c r="D147" s="318">
        <v>1.1043000000000001</v>
      </c>
    </row>
    <row r="148" spans="1:4" x14ac:dyDescent="0.3">
      <c r="A148" s="707"/>
      <c r="B148" s="699"/>
      <c r="C148" s="317">
        <v>12</v>
      </c>
      <c r="D148" s="318">
        <v>1.0911999999999999</v>
      </c>
    </row>
    <row r="149" spans="1:4" x14ac:dyDescent="0.3">
      <c r="A149" s="707"/>
      <c r="B149" s="699"/>
      <c r="C149" s="317">
        <v>13</v>
      </c>
      <c r="D149" s="318">
        <v>1.0781000000000001</v>
      </c>
    </row>
    <row r="150" spans="1:4" x14ac:dyDescent="0.3">
      <c r="A150" s="707"/>
      <c r="B150" s="699"/>
      <c r="C150" s="317">
        <v>14</v>
      </c>
      <c r="D150" s="318">
        <v>1.0649999999999999</v>
      </c>
    </row>
    <row r="151" spans="1:4" x14ac:dyDescent="0.3">
      <c r="A151" s="707"/>
      <c r="B151" s="699"/>
      <c r="C151" s="317">
        <v>15</v>
      </c>
      <c r="D151" s="318">
        <v>1.0519000000000001</v>
      </c>
    </row>
    <row r="152" spans="1:4" x14ac:dyDescent="0.3">
      <c r="A152" s="707"/>
      <c r="B152" s="699"/>
      <c r="C152" s="317">
        <v>16</v>
      </c>
      <c r="D152" s="318">
        <v>1.0387</v>
      </c>
    </row>
    <row r="153" spans="1:4" x14ac:dyDescent="0.3">
      <c r="A153" s="707"/>
      <c r="B153" s="699"/>
      <c r="C153" s="317">
        <v>17</v>
      </c>
      <c r="D153" s="318">
        <v>1.0256000000000001</v>
      </c>
    </row>
    <row r="154" spans="1:4" x14ac:dyDescent="0.3">
      <c r="A154" s="706" t="s">
        <v>354</v>
      </c>
      <c r="B154" s="708" t="s">
        <v>355</v>
      </c>
      <c r="C154" s="317">
        <v>1</v>
      </c>
      <c r="D154" s="318">
        <v>1.2915000000000001</v>
      </c>
    </row>
    <row r="155" spans="1:4" x14ac:dyDescent="0.3">
      <c r="A155" s="707"/>
      <c r="B155" s="699"/>
      <c r="C155" s="317">
        <v>2</v>
      </c>
      <c r="D155" s="318">
        <v>1.1875</v>
      </c>
    </row>
    <row r="156" spans="1:4" x14ac:dyDescent="0.3">
      <c r="A156" s="707"/>
      <c r="B156" s="699"/>
      <c r="C156" s="317">
        <v>3</v>
      </c>
      <c r="D156" s="318">
        <v>1.103</v>
      </c>
    </row>
    <row r="157" spans="1:4" x14ac:dyDescent="0.3">
      <c r="A157" s="707"/>
      <c r="B157" s="699"/>
      <c r="C157" s="317">
        <v>4</v>
      </c>
      <c r="D157" s="318">
        <v>1.0805</v>
      </c>
    </row>
    <row r="158" spans="1:4" x14ac:dyDescent="0.3">
      <c r="A158" s="707"/>
      <c r="B158" s="699"/>
      <c r="C158" s="317">
        <v>5</v>
      </c>
      <c r="D158" s="318">
        <v>1.0513999999999999</v>
      </c>
    </row>
    <row r="159" spans="1:4" x14ac:dyDescent="0.3">
      <c r="A159" s="707"/>
      <c r="B159" s="699"/>
      <c r="C159" s="317">
        <v>6</v>
      </c>
      <c r="D159" s="318">
        <v>1.0410999999999999</v>
      </c>
    </row>
    <row r="160" spans="1:4" x14ac:dyDescent="0.3">
      <c r="A160" s="707"/>
      <c r="B160" s="699"/>
      <c r="C160" s="317">
        <v>7</v>
      </c>
      <c r="D160" s="318">
        <v>1.0321</v>
      </c>
    </row>
    <row r="161" spans="1:4" x14ac:dyDescent="0.3">
      <c r="A161" s="707"/>
      <c r="B161" s="699"/>
      <c r="C161" s="317">
        <v>8</v>
      </c>
      <c r="D161" s="318">
        <v>1.0230999999999999</v>
      </c>
    </row>
    <row r="162" spans="1:4" x14ac:dyDescent="0.3">
      <c r="A162" s="707"/>
      <c r="B162" s="699"/>
      <c r="C162" s="317">
        <v>9</v>
      </c>
      <c r="D162" s="318">
        <v>1.0141</v>
      </c>
    </row>
    <row r="163" spans="1:4" x14ac:dyDescent="0.3">
      <c r="A163" s="707"/>
      <c r="B163" s="699"/>
      <c r="C163" s="317">
        <v>10</v>
      </c>
      <c r="D163" s="318">
        <v>1.0051000000000001</v>
      </c>
    </row>
    <row r="164" spans="1:4" x14ac:dyDescent="0.3">
      <c r="A164" s="707"/>
      <c r="B164" s="699"/>
      <c r="C164" s="317">
        <v>11</v>
      </c>
      <c r="D164" s="318">
        <v>0.99619999999999997</v>
      </c>
    </row>
    <row r="165" spans="1:4" x14ac:dyDescent="0.3">
      <c r="A165" s="707"/>
      <c r="B165" s="699"/>
      <c r="C165" s="317">
        <v>12</v>
      </c>
      <c r="D165" s="318">
        <v>0.98719999999999997</v>
      </c>
    </row>
    <row r="166" spans="1:4" x14ac:dyDescent="0.3">
      <c r="A166" s="707"/>
      <c r="B166" s="699"/>
      <c r="C166" s="317">
        <v>13</v>
      </c>
      <c r="D166" s="318">
        <v>0.97819999999999996</v>
      </c>
    </row>
    <row r="167" spans="1:4" x14ac:dyDescent="0.3">
      <c r="A167" s="707"/>
      <c r="B167" s="699"/>
      <c r="C167" s="317">
        <v>14</v>
      </c>
      <c r="D167" s="318">
        <v>0.96919999999999995</v>
      </c>
    </row>
    <row r="168" spans="1:4" x14ac:dyDescent="0.3">
      <c r="A168" s="707"/>
      <c r="B168" s="699"/>
      <c r="C168" s="317">
        <v>15</v>
      </c>
      <c r="D168" s="318">
        <v>0.96020000000000005</v>
      </c>
    </row>
    <row r="169" spans="1:4" x14ac:dyDescent="0.3">
      <c r="A169" s="707"/>
      <c r="B169" s="699"/>
      <c r="C169" s="317">
        <v>16</v>
      </c>
      <c r="D169" s="318">
        <v>0.95120000000000005</v>
      </c>
    </row>
    <row r="170" spans="1:4" x14ac:dyDescent="0.3">
      <c r="A170" s="707"/>
      <c r="B170" s="699"/>
      <c r="C170" s="317">
        <v>17</v>
      </c>
      <c r="D170" s="318">
        <v>0.94220000000000004</v>
      </c>
    </row>
    <row r="171" spans="1:4" x14ac:dyDescent="0.3">
      <c r="A171" s="707"/>
      <c r="B171" s="699"/>
      <c r="C171" s="317">
        <v>18</v>
      </c>
      <c r="D171" s="318">
        <v>0.93320000000000003</v>
      </c>
    </row>
    <row r="172" spans="1:4" x14ac:dyDescent="0.3">
      <c r="A172" s="709"/>
      <c r="B172" s="700"/>
      <c r="C172" s="320">
        <v>19</v>
      </c>
      <c r="D172" s="321">
        <v>0.92420000000000002</v>
      </c>
    </row>
    <row r="173" spans="1:4" x14ac:dyDescent="0.3">
      <c r="A173" s="710" t="s">
        <v>356</v>
      </c>
      <c r="B173" s="711" t="s">
        <v>357</v>
      </c>
      <c r="C173" s="323">
        <v>1</v>
      </c>
      <c r="D173" s="324">
        <v>1.3777999999999999</v>
      </c>
    </row>
    <row r="174" spans="1:4" x14ac:dyDescent="0.3">
      <c r="A174" s="707"/>
      <c r="B174" s="699"/>
      <c r="C174" s="317">
        <v>2</v>
      </c>
      <c r="D174" s="318">
        <v>1.2265999999999999</v>
      </c>
    </row>
    <row r="175" spans="1:4" x14ac:dyDescent="0.3">
      <c r="A175" s="707"/>
      <c r="B175" s="699"/>
      <c r="C175" s="317">
        <v>3</v>
      </c>
      <c r="D175" s="318">
        <v>1.2150000000000001</v>
      </c>
    </row>
    <row r="176" spans="1:4" x14ac:dyDescent="0.3">
      <c r="A176" s="707"/>
      <c r="B176" s="699"/>
      <c r="C176" s="317">
        <v>4</v>
      </c>
      <c r="D176" s="318">
        <v>1.2028000000000001</v>
      </c>
    </row>
    <row r="177" spans="1:4" x14ac:dyDescent="0.3">
      <c r="A177" s="707"/>
      <c r="B177" s="699"/>
      <c r="C177" s="317">
        <v>5</v>
      </c>
      <c r="D177" s="318">
        <v>1.1906000000000001</v>
      </c>
    </row>
    <row r="178" spans="1:4" x14ac:dyDescent="0.3">
      <c r="A178" s="707"/>
      <c r="B178" s="699"/>
      <c r="C178" s="317">
        <v>6</v>
      </c>
      <c r="D178" s="318">
        <v>1.1783999999999999</v>
      </c>
    </row>
    <row r="179" spans="1:4" x14ac:dyDescent="0.3">
      <c r="A179" s="707"/>
      <c r="B179" s="699"/>
      <c r="C179" s="317">
        <v>7</v>
      </c>
      <c r="D179" s="318">
        <v>1.1661999999999999</v>
      </c>
    </row>
    <row r="180" spans="1:4" x14ac:dyDescent="0.3">
      <c r="A180" s="707"/>
      <c r="B180" s="699"/>
      <c r="C180" s="317">
        <v>8</v>
      </c>
      <c r="D180" s="318">
        <v>1.1539999999999999</v>
      </c>
    </row>
    <row r="181" spans="1:4" x14ac:dyDescent="0.3">
      <c r="A181" s="707"/>
      <c r="B181" s="699"/>
      <c r="C181" s="317">
        <v>9</v>
      </c>
      <c r="D181" s="318">
        <v>1.1417999999999999</v>
      </c>
    </row>
    <row r="182" spans="1:4" x14ac:dyDescent="0.3">
      <c r="A182" s="707"/>
      <c r="B182" s="699"/>
      <c r="C182" s="317">
        <v>10</v>
      </c>
      <c r="D182" s="318">
        <v>1.1296999999999999</v>
      </c>
    </row>
    <row r="183" spans="1:4" x14ac:dyDescent="0.3">
      <c r="A183" s="707"/>
      <c r="B183" s="699"/>
      <c r="C183" s="317">
        <v>11</v>
      </c>
      <c r="D183" s="318">
        <v>1.1174999999999999</v>
      </c>
    </row>
    <row r="184" spans="1:4" x14ac:dyDescent="0.3">
      <c r="A184" s="707"/>
      <c r="B184" s="699"/>
      <c r="C184" s="317">
        <v>12</v>
      </c>
      <c r="D184" s="318">
        <v>1.1052999999999999</v>
      </c>
    </row>
    <row r="185" spans="1:4" x14ac:dyDescent="0.3">
      <c r="A185" s="707"/>
      <c r="B185" s="699"/>
      <c r="C185" s="317">
        <v>13</v>
      </c>
      <c r="D185" s="318">
        <v>1.0931</v>
      </c>
    </row>
    <row r="186" spans="1:4" x14ac:dyDescent="0.3">
      <c r="A186" s="707"/>
      <c r="B186" s="699"/>
      <c r="C186" s="317">
        <v>14</v>
      </c>
      <c r="D186" s="318">
        <v>1.0809</v>
      </c>
    </row>
    <row r="187" spans="1:4" x14ac:dyDescent="0.3">
      <c r="A187" s="707"/>
      <c r="B187" s="699"/>
      <c r="C187" s="317">
        <v>15</v>
      </c>
      <c r="D187" s="318">
        <v>1.0687</v>
      </c>
    </row>
    <row r="188" spans="1:4" x14ac:dyDescent="0.3">
      <c r="A188" s="707"/>
      <c r="B188" s="699"/>
      <c r="C188" s="317">
        <v>16</v>
      </c>
      <c r="D188" s="318">
        <v>1.0566</v>
      </c>
    </row>
    <row r="189" spans="1:4" x14ac:dyDescent="0.3">
      <c r="A189" s="706" t="s">
        <v>358</v>
      </c>
      <c r="B189" s="708" t="s">
        <v>3312</v>
      </c>
      <c r="C189" s="317">
        <v>1</v>
      </c>
      <c r="D189" s="318">
        <v>1.3213999999999999</v>
      </c>
    </row>
    <row r="190" spans="1:4" x14ac:dyDescent="0.3">
      <c r="A190" s="707"/>
      <c r="B190" s="699"/>
      <c r="C190" s="317">
        <v>2</v>
      </c>
      <c r="D190" s="318">
        <v>1.1403000000000001</v>
      </c>
    </row>
    <row r="191" spans="1:4" x14ac:dyDescent="0.3">
      <c r="A191" s="707"/>
      <c r="B191" s="699"/>
      <c r="C191" s="317">
        <v>3</v>
      </c>
      <c r="D191" s="318">
        <v>1.1292</v>
      </c>
    </row>
    <row r="192" spans="1:4" x14ac:dyDescent="0.3">
      <c r="A192" s="707"/>
      <c r="B192" s="699"/>
      <c r="C192" s="317">
        <v>4</v>
      </c>
      <c r="D192" s="318">
        <v>1.1201000000000001</v>
      </c>
    </row>
    <row r="193" spans="1:4" x14ac:dyDescent="0.3">
      <c r="A193" s="707"/>
      <c r="B193" s="699"/>
      <c r="C193" s="317">
        <v>5</v>
      </c>
      <c r="D193" s="318">
        <v>1.1111</v>
      </c>
    </row>
    <row r="194" spans="1:4" x14ac:dyDescent="0.3">
      <c r="A194" s="707"/>
      <c r="B194" s="699"/>
      <c r="C194" s="317">
        <v>6</v>
      </c>
      <c r="D194" s="318">
        <v>1.1020000000000001</v>
      </c>
    </row>
    <row r="195" spans="1:4" x14ac:dyDescent="0.3">
      <c r="A195" s="707"/>
      <c r="B195" s="699"/>
      <c r="C195" s="317">
        <v>7</v>
      </c>
      <c r="D195" s="318">
        <v>1.0929</v>
      </c>
    </row>
    <row r="196" spans="1:4" x14ac:dyDescent="0.3">
      <c r="A196" s="707"/>
      <c r="B196" s="699"/>
      <c r="C196" s="317">
        <v>8</v>
      </c>
      <c r="D196" s="318">
        <v>1.0838000000000001</v>
      </c>
    </row>
    <row r="197" spans="1:4" x14ac:dyDescent="0.3">
      <c r="A197" s="707"/>
      <c r="B197" s="699"/>
      <c r="C197" s="317">
        <v>9</v>
      </c>
      <c r="D197" s="318">
        <v>1.0748</v>
      </c>
    </row>
    <row r="198" spans="1:4" x14ac:dyDescent="0.3">
      <c r="A198" s="707"/>
      <c r="B198" s="699"/>
      <c r="C198" s="317">
        <v>10</v>
      </c>
      <c r="D198" s="318">
        <v>1.0657000000000001</v>
      </c>
    </row>
    <row r="199" spans="1:4" x14ac:dyDescent="0.3">
      <c r="A199" s="707"/>
      <c r="B199" s="699"/>
      <c r="C199" s="317">
        <v>11</v>
      </c>
      <c r="D199" s="318">
        <v>1.0566</v>
      </c>
    </row>
    <row r="200" spans="1:4" x14ac:dyDescent="0.3">
      <c r="A200" s="707"/>
      <c r="B200" s="699"/>
      <c r="C200" s="317">
        <v>12</v>
      </c>
      <c r="D200" s="318">
        <v>1.0476000000000001</v>
      </c>
    </row>
    <row r="201" spans="1:4" x14ac:dyDescent="0.3">
      <c r="A201" s="707"/>
      <c r="B201" s="699"/>
      <c r="C201" s="317">
        <v>13</v>
      </c>
      <c r="D201" s="318">
        <v>1.0385</v>
      </c>
    </row>
    <row r="202" spans="1:4" x14ac:dyDescent="0.3">
      <c r="A202" s="707"/>
      <c r="B202" s="699"/>
      <c r="C202" s="317">
        <v>14</v>
      </c>
      <c r="D202" s="318">
        <v>1.0294000000000001</v>
      </c>
    </row>
    <row r="203" spans="1:4" x14ac:dyDescent="0.3">
      <c r="A203" s="707"/>
      <c r="B203" s="699"/>
      <c r="C203" s="317">
        <v>15</v>
      </c>
      <c r="D203" s="318">
        <v>1.0203</v>
      </c>
    </row>
    <row r="204" spans="1:4" x14ac:dyDescent="0.3">
      <c r="A204" s="707"/>
      <c r="B204" s="699"/>
      <c r="C204" s="317">
        <v>16</v>
      </c>
      <c r="D204" s="318">
        <v>1.0113000000000001</v>
      </c>
    </row>
    <row r="205" spans="1:4" x14ac:dyDescent="0.3">
      <c r="A205" s="707"/>
      <c r="B205" s="699"/>
      <c r="C205" s="317">
        <v>17</v>
      </c>
      <c r="D205" s="318">
        <v>1.0022</v>
      </c>
    </row>
    <row r="206" spans="1:4" x14ac:dyDescent="0.3">
      <c r="A206" s="707"/>
      <c r="B206" s="699"/>
      <c r="C206" s="317">
        <v>18</v>
      </c>
      <c r="D206" s="318">
        <v>0.99309999999999998</v>
      </c>
    </row>
    <row r="207" spans="1:4" x14ac:dyDescent="0.3">
      <c r="A207" s="707"/>
      <c r="B207" s="699"/>
      <c r="C207" s="317">
        <v>19</v>
      </c>
      <c r="D207" s="318">
        <v>0.98399999999999999</v>
      </c>
    </row>
    <row r="208" spans="1:4" x14ac:dyDescent="0.3">
      <c r="A208" s="707"/>
      <c r="B208" s="699"/>
      <c r="C208" s="317">
        <v>20</v>
      </c>
      <c r="D208" s="318">
        <v>0.97499999999999998</v>
      </c>
    </row>
    <row r="209" spans="1:4" x14ac:dyDescent="0.3">
      <c r="A209" s="707"/>
      <c r="B209" s="699"/>
      <c r="C209" s="317">
        <v>21</v>
      </c>
      <c r="D209" s="318">
        <v>0.96589999999999998</v>
      </c>
    </row>
    <row r="210" spans="1:4" x14ac:dyDescent="0.3">
      <c r="A210" s="706" t="s">
        <v>359</v>
      </c>
      <c r="B210" s="708" t="s">
        <v>3313</v>
      </c>
      <c r="C210" s="317">
        <v>1</v>
      </c>
      <c r="D210" s="318">
        <v>1.286</v>
      </c>
    </row>
    <row r="211" spans="1:4" x14ac:dyDescent="0.3">
      <c r="A211" s="707"/>
      <c r="B211" s="699"/>
      <c r="C211" s="317">
        <v>2</v>
      </c>
      <c r="D211" s="318">
        <v>1.1224000000000001</v>
      </c>
    </row>
    <row r="212" spans="1:4" x14ac:dyDescent="0.3">
      <c r="A212" s="707"/>
      <c r="B212" s="699"/>
      <c r="C212" s="317">
        <v>3</v>
      </c>
      <c r="D212" s="318">
        <v>1.0946</v>
      </c>
    </row>
    <row r="213" spans="1:4" x14ac:dyDescent="0.3">
      <c r="A213" s="707"/>
      <c r="B213" s="699"/>
      <c r="C213" s="317">
        <v>4</v>
      </c>
      <c r="D213" s="318">
        <v>1.0786</v>
      </c>
    </row>
    <row r="214" spans="1:4" x14ac:dyDescent="0.3">
      <c r="A214" s="707"/>
      <c r="B214" s="699"/>
      <c r="C214" s="317">
        <v>5</v>
      </c>
      <c r="D214" s="318">
        <v>1.0654999999999999</v>
      </c>
    </row>
    <row r="215" spans="1:4" x14ac:dyDescent="0.3">
      <c r="A215" s="707"/>
      <c r="B215" s="699"/>
      <c r="C215" s="317">
        <v>6</v>
      </c>
      <c r="D215" s="318">
        <v>1.0525</v>
      </c>
    </row>
    <row r="216" spans="1:4" x14ac:dyDescent="0.3">
      <c r="A216" s="707"/>
      <c r="B216" s="699"/>
      <c r="C216" s="317">
        <v>7</v>
      </c>
      <c r="D216" s="318">
        <v>1.0395000000000001</v>
      </c>
    </row>
    <row r="217" spans="1:4" x14ac:dyDescent="0.3">
      <c r="A217" s="707"/>
      <c r="B217" s="699"/>
      <c r="C217" s="317">
        <v>8</v>
      </c>
      <c r="D217" s="318">
        <v>1.0264</v>
      </c>
    </row>
    <row r="218" spans="1:4" x14ac:dyDescent="0.3">
      <c r="A218" s="707"/>
      <c r="B218" s="699"/>
      <c r="C218" s="317">
        <v>9</v>
      </c>
      <c r="D218" s="318">
        <v>1.0134000000000001</v>
      </c>
    </row>
    <row r="219" spans="1:4" x14ac:dyDescent="0.3">
      <c r="A219" s="707"/>
      <c r="B219" s="699"/>
      <c r="C219" s="317">
        <v>10</v>
      </c>
      <c r="D219" s="318">
        <v>1.0003</v>
      </c>
    </row>
    <row r="220" spans="1:4" x14ac:dyDescent="0.3">
      <c r="A220" s="707"/>
      <c r="B220" s="699"/>
      <c r="C220" s="317">
        <v>11</v>
      </c>
      <c r="D220" s="318">
        <v>0.98729999999999996</v>
      </c>
    </row>
    <row r="221" spans="1:4" x14ac:dyDescent="0.3">
      <c r="A221" s="707"/>
      <c r="B221" s="699"/>
      <c r="C221" s="317">
        <v>12</v>
      </c>
      <c r="D221" s="318">
        <v>0.97430000000000005</v>
      </c>
    </row>
    <row r="222" spans="1:4" x14ac:dyDescent="0.3">
      <c r="A222" s="707"/>
      <c r="B222" s="699"/>
      <c r="C222" s="317">
        <v>13</v>
      </c>
      <c r="D222" s="318">
        <v>0.96120000000000005</v>
      </c>
    </row>
    <row r="223" spans="1:4" x14ac:dyDescent="0.3">
      <c r="A223" s="707"/>
      <c r="B223" s="699"/>
      <c r="C223" s="317">
        <v>14</v>
      </c>
      <c r="D223" s="318">
        <v>0.94820000000000004</v>
      </c>
    </row>
    <row r="224" spans="1:4" x14ac:dyDescent="0.3">
      <c r="A224" s="707"/>
      <c r="B224" s="699"/>
      <c r="C224" s="317">
        <v>15</v>
      </c>
      <c r="D224" s="318">
        <v>0.93520000000000003</v>
      </c>
    </row>
    <row r="225" spans="1:4" x14ac:dyDescent="0.3">
      <c r="A225" s="707"/>
      <c r="B225" s="699"/>
      <c r="C225" s="317">
        <v>16</v>
      </c>
      <c r="D225" s="318">
        <v>0.92210000000000003</v>
      </c>
    </row>
    <row r="226" spans="1:4" x14ac:dyDescent="0.3">
      <c r="A226" s="707"/>
      <c r="B226" s="699"/>
      <c r="C226" s="317">
        <v>17</v>
      </c>
      <c r="D226" s="318">
        <v>0.90910000000000002</v>
      </c>
    </row>
    <row r="227" spans="1:4" x14ac:dyDescent="0.3">
      <c r="A227" s="707"/>
      <c r="B227" s="699"/>
      <c r="C227" s="317">
        <v>18</v>
      </c>
      <c r="D227" s="318">
        <v>0.89610000000000001</v>
      </c>
    </row>
    <row r="228" spans="1:4" x14ac:dyDescent="0.3">
      <c r="A228" s="707"/>
      <c r="B228" s="699"/>
      <c r="C228" s="317">
        <v>19</v>
      </c>
      <c r="D228" s="318">
        <v>0.88300000000000001</v>
      </c>
    </row>
    <row r="229" spans="1:4" x14ac:dyDescent="0.3">
      <c r="A229" s="709"/>
      <c r="B229" s="700"/>
      <c r="C229" s="320">
        <v>20</v>
      </c>
      <c r="D229" s="321">
        <v>0.87</v>
      </c>
    </row>
    <row r="230" spans="1:4" x14ac:dyDescent="0.3">
      <c r="A230" s="710" t="s">
        <v>360</v>
      </c>
      <c r="B230" s="711" t="s">
        <v>361</v>
      </c>
      <c r="C230" s="323">
        <v>1</v>
      </c>
      <c r="D230" s="324">
        <v>1.3405</v>
      </c>
    </row>
    <row r="231" spans="1:4" x14ac:dyDescent="0.3">
      <c r="A231" s="707"/>
      <c r="B231" s="699"/>
      <c r="C231" s="317">
        <v>2</v>
      </c>
      <c r="D231" s="318">
        <v>1.2262999999999999</v>
      </c>
    </row>
    <row r="232" spans="1:4" x14ac:dyDescent="0.3">
      <c r="A232" s="707"/>
      <c r="B232" s="699"/>
      <c r="C232" s="317">
        <v>3</v>
      </c>
      <c r="D232" s="318">
        <v>1.2011000000000001</v>
      </c>
    </row>
    <row r="233" spans="1:4" x14ac:dyDescent="0.3">
      <c r="A233" s="707"/>
      <c r="B233" s="699"/>
      <c r="C233" s="317">
        <v>4</v>
      </c>
      <c r="D233" s="318">
        <v>1.1760999999999999</v>
      </c>
    </row>
    <row r="234" spans="1:4" x14ac:dyDescent="0.3">
      <c r="A234" s="707"/>
      <c r="B234" s="699"/>
      <c r="C234" s="317">
        <v>5</v>
      </c>
      <c r="D234" s="318">
        <v>1.1511</v>
      </c>
    </row>
    <row r="235" spans="1:4" x14ac:dyDescent="0.3">
      <c r="A235" s="707"/>
      <c r="B235" s="699"/>
      <c r="C235" s="317">
        <v>6</v>
      </c>
      <c r="D235" s="318">
        <v>1.1261000000000001</v>
      </c>
    </row>
    <row r="236" spans="1:4" x14ac:dyDescent="0.3">
      <c r="A236" s="707"/>
      <c r="B236" s="699"/>
      <c r="C236" s="317">
        <v>7</v>
      </c>
      <c r="D236" s="318">
        <v>1.1012</v>
      </c>
    </row>
    <row r="237" spans="1:4" x14ac:dyDescent="0.3">
      <c r="A237" s="707"/>
      <c r="B237" s="699"/>
      <c r="C237" s="317">
        <v>8</v>
      </c>
      <c r="D237" s="318">
        <v>1.0762</v>
      </c>
    </row>
    <row r="238" spans="1:4" x14ac:dyDescent="0.3">
      <c r="A238" s="707"/>
      <c r="B238" s="699"/>
      <c r="C238" s="317">
        <v>9</v>
      </c>
      <c r="D238" s="318">
        <v>1.0511999999999999</v>
      </c>
    </row>
    <row r="239" spans="1:4" x14ac:dyDescent="0.3">
      <c r="A239" s="706" t="s">
        <v>362</v>
      </c>
      <c r="B239" s="708" t="s">
        <v>363</v>
      </c>
      <c r="C239" s="317">
        <v>1</v>
      </c>
      <c r="D239" s="318">
        <v>1.2592000000000001</v>
      </c>
    </row>
    <row r="240" spans="1:4" x14ac:dyDescent="0.3">
      <c r="A240" s="707"/>
      <c r="B240" s="699"/>
      <c r="C240" s="317">
        <v>2</v>
      </c>
      <c r="D240" s="318">
        <v>1.1738</v>
      </c>
    </row>
    <row r="241" spans="1:4" x14ac:dyDescent="0.3">
      <c r="A241" s="707"/>
      <c r="B241" s="699"/>
      <c r="C241" s="317">
        <v>3</v>
      </c>
      <c r="D241" s="318">
        <v>1.1019000000000001</v>
      </c>
    </row>
    <row r="242" spans="1:4" x14ac:dyDescent="0.3">
      <c r="A242" s="707"/>
      <c r="B242" s="699"/>
      <c r="C242" s="317">
        <v>4</v>
      </c>
      <c r="D242" s="318">
        <v>1.0904</v>
      </c>
    </row>
    <row r="243" spans="1:4" x14ac:dyDescent="0.3">
      <c r="A243" s="707"/>
      <c r="B243" s="699"/>
      <c r="C243" s="317">
        <v>5</v>
      </c>
      <c r="D243" s="318">
        <v>1.0797000000000001</v>
      </c>
    </row>
    <row r="244" spans="1:4" x14ac:dyDescent="0.3">
      <c r="A244" s="707"/>
      <c r="B244" s="699"/>
      <c r="C244" s="317">
        <v>6</v>
      </c>
      <c r="D244" s="318">
        <v>1.0690999999999999</v>
      </c>
    </row>
    <row r="245" spans="1:4" x14ac:dyDescent="0.3">
      <c r="A245" s="707"/>
      <c r="B245" s="699"/>
      <c r="C245" s="317">
        <v>7</v>
      </c>
      <c r="D245" s="318">
        <v>1.0584</v>
      </c>
    </row>
    <row r="246" spans="1:4" x14ac:dyDescent="0.3">
      <c r="A246" s="707"/>
      <c r="B246" s="699"/>
      <c r="C246" s="317">
        <v>8</v>
      </c>
      <c r="D246" s="318">
        <v>1.0478000000000001</v>
      </c>
    </row>
    <row r="247" spans="1:4" x14ac:dyDescent="0.3">
      <c r="A247" s="707"/>
      <c r="B247" s="699"/>
      <c r="C247" s="317">
        <v>9</v>
      </c>
      <c r="D247" s="318">
        <v>1.0370999999999999</v>
      </c>
    </row>
    <row r="248" spans="1:4" x14ac:dyDescent="0.3">
      <c r="A248" s="707"/>
      <c r="B248" s="699"/>
      <c r="C248" s="317">
        <v>10</v>
      </c>
      <c r="D248" s="318">
        <v>1.0264</v>
      </c>
    </row>
    <row r="249" spans="1:4" x14ac:dyDescent="0.3">
      <c r="A249" s="707"/>
      <c r="B249" s="699"/>
      <c r="C249" s="317">
        <v>11</v>
      </c>
      <c r="D249" s="318">
        <v>1.0158</v>
      </c>
    </row>
    <row r="250" spans="1:4" x14ac:dyDescent="0.3">
      <c r="A250" s="707"/>
      <c r="B250" s="699"/>
      <c r="C250" s="317">
        <v>12</v>
      </c>
      <c r="D250" s="318">
        <v>1.0051000000000001</v>
      </c>
    </row>
    <row r="251" spans="1:4" x14ac:dyDescent="0.3">
      <c r="A251" s="707"/>
      <c r="B251" s="699"/>
      <c r="C251" s="317">
        <v>13</v>
      </c>
      <c r="D251" s="318">
        <v>0.99450000000000005</v>
      </c>
    </row>
    <row r="252" spans="1:4" x14ac:dyDescent="0.3">
      <c r="A252" s="707"/>
      <c r="B252" s="699"/>
      <c r="C252" s="317">
        <v>14</v>
      </c>
      <c r="D252" s="318">
        <v>0.98380000000000001</v>
      </c>
    </row>
    <row r="253" spans="1:4" x14ac:dyDescent="0.3">
      <c r="A253" s="707"/>
      <c r="B253" s="699"/>
      <c r="C253" s="317">
        <v>15</v>
      </c>
      <c r="D253" s="318">
        <v>0.97309999999999997</v>
      </c>
    </row>
    <row r="254" spans="1:4" x14ac:dyDescent="0.3">
      <c r="A254" s="707"/>
      <c r="B254" s="699"/>
      <c r="C254" s="317">
        <v>16</v>
      </c>
      <c r="D254" s="318">
        <v>0.96250000000000002</v>
      </c>
    </row>
    <row r="255" spans="1:4" x14ac:dyDescent="0.3">
      <c r="A255" s="707"/>
      <c r="B255" s="699"/>
      <c r="C255" s="317">
        <v>17</v>
      </c>
      <c r="D255" s="318">
        <v>0.95179999999999998</v>
      </c>
    </row>
    <row r="256" spans="1:4" x14ac:dyDescent="0.3">
      <c r="A256" s="707"/>
      <c r="B256" s="699"/>
      <c r="C256" s="317">
        <v>18</v>
      </c>
      <c r="D256" s="318">
        <v>0.94110000000000005</v>
      </c>
    </row>
    <row r="257" spans="1:4" x14ac:dyDescent="0.3">
      <c r="A257" s="707"/>
      <c r="B257" s="699"/>
      <c r="C257" s="317">
        <v>19</v>
      </c>
      <c r="D257" s="318">
        <v>0.93049999999999999</v>
      </c>
    </row>
    <row r="258" spans="1:4" x14ac:dyDescent="0.3">
      <c r="A258" s="706" t="s">
        <v>364</v>
      </c>
      <c r="B258" s="708" t="s">
        <v>365</v>
      </c>
      <c r="C258" s="317">
        <v>1</v>
      </c>
      <c r="D258" s="318">
        <v>1.5487</v>
      </c>
    </row>
    <row r="259" spans="1:4" x14ac:dyDescent="0.3">
      <c r="A259" s="707"/>
      <c r="B259" s="699"/>
      <c r="C259" s="317">
        <v>2</v>
      </c>
      <c r="D259" s="318">
        <v>1.522</v>
      </c>
    </row>
    <row r="260" spans="1:4" x14ac:dyDescent="0.3">
      <c r="A260" s="707"/>
      <c r="B260" s="699"/>
      <c r="C260" s="317">
        <v>3</v>
      </c>
      <c r="D260" s="318">
        <v>1.4959</v>
      </c>
    </row>
    <row r="261" spans="1:4" x14ac:dyDescent="0.3">
      <c r="A261" s="707"/>
      <c r="B261" s="699"/>
      <c r="C261" s="317">
        <v>4</v>
      </c>
      <c r="D261" s="318">
        <v>1.4697</v>
      </c>
    </row>
    <row r="262" spans="1:4" x14ac:dyDescent="0.3">
      <c r="A262" s="707"/>
      <c r="B262" s="699"/>
      <c r="C262" s="317">
        <v>5</v>
      </c>
      <c r="D262" s="318">
        <v>1.4436</v>
      </c>
    </row>
    <row r="263" spans="1:4" x14ac:dyDescent="0.3">
      <c r="A263" s="707"/>
      <c r="B263" s="699"/>
      <c r="C263" s="317">
        <v>6</v>
      </c>
      <c r="D263" s="318">
        <v>1.4174</v>
      </c>
    </row>
    <row r="264" spans="1:4" x14ac:dyDescent="0.3">
      <c r="A264" s="707"/>
      <c r="B264" s="699"/>
      <c r="C264" s="317">
        <v>7</v>
      </c>
      <c r="D264" s="318">
        <v>1.3913</v>
      </c>
    </row>
    <row r="265" spans="1:4" x14ac:dyDescent="0.3">
      <c r="A265" s="707"/>
      <c r="B265" s="699"/>
      <c r="C265" s="317">
        <v>8</v>
      </c>
      <c r="D265" s="318">
        <v>1.3651</v>
      </c>
    </row>
    <row r="266" spans="1:4" x14ac:dyDescent="0.3">
      <c r="A266" s="707"/>
      <c r="B266" s="699"/>
      <c r="C266" s="317">
        <v>9</v>
      </c>
      <c r="D266" s="318">
        <v>1.3389</v>
      </c>
    </row>
    <row r="267" spans="1:4" x14ac:dyDescent="0.3">
      <c r="A267" s="707"/>
      <c r="B267" s="699"/>
      <c r="C267" s="317">
        <v>10</v>
      </c>
      <c r="D267" s="318">
        <v>1.3128</v>
      </c>
    </row>
    <row r="268" spans="1:4" x14ac:dyDescent="0.3">
      <c r="A268" s="707"/>
      <c r="B268" s="699"/>
      <c r="C268" s="317">
        <v>11</v>
      </c>
      <c r="D268" s="318">
        <v>1.2866</v>
      </c>
    </row>
    <row r="269" spans="1:4" x14ac:dyDescent="0.3">
      <c r="A269" s="707"/>
      <c r="B269" s="699"/>
      <c r="C269" s="317">
        <v>12</v>
      </c>
      <c r="D269" s="318">
        <v>1.2605</v>
      </c>
    </row>
    <row r="270" spans="1:4" x14ac:dyDescent="0.3">
      <c r="A270" s="706" t="s">
        <v>366</v>
      </c>
      <c r="B270" s="708" t="s">
        <v>367</v>
      </c>
      <c r="C270" s="317">
        <v>1</v>
      </c>
      <c r="D270" s="318">
        <v>1.4923</v>
      </c>
    </row>
    <row r="271" spans="1:4" x14ac:dyDescent="0.3">
      <c r="A271" s="707"/>
      <c r="B271" s="699"/>
      <c r="C271" s="317">
        <v>2</v>
      </c>
      <c r="D271" s="318">
        <v>1.4594</v>
      </c>
    </row>
    <row r="272" spans="1:4" x14ac:dyDescent="0.3">
      <c r="A272" s="707"/>
      <c r="B272" s="699"/>
      <c r="C272" s="317">
        <v>3</v>
      </c>
      <c r="D272" s="318">
        <v>1.4380999999999999</v>
      </c>
    </row>
    <row r="273" spans="1:4" x14ac:dyDescent="0.3">
      <c r="A273" s="707"/>
      <c r="B273" s="699"/>
      <c r="C273" s="317">
        <v>4</v>
      </c>
      <c r="D273" s="318">
        <v>1.4168000000000001</v>
      </c>
    </row>
    <row r="274" spans="1:4" x14ac:dyDescent="0.3">
      <c r="A274" s="707"/>
      <c r="B274" s="699"/>
      <c r="C274" s="317">
        <v>5</v>
      </c>
      <c r="D274" s="318">
        <v>1.3955</v>
      </c>
    </row>
    <row r="275" spans="1:4" x14ac:dyDescent="0.3">
      <c r="A275" s="707"/>
      <c r="B275" s="699"/>
      <c r="C275" s="317">
        <v>6</v>
      </c>
      <c r="D275" s="318">
        <v>1.3742000000000001</v>
      </c>
    </row>
    <row r="276" spans="1:4" x14ac:dyDescent="0.3">
      <c r="A276" s="707"/>
      <c r="B276" s="699"/>
      <c r="C276" s="317">
        <v>7</v>
      </c>
      <c r="D276" s="318">
        <v>1.3529</v>
      </c>
    </row>
    <row r="277" spans="1:4" x14ac:dyDescent="0.3">
      <c r="A277" s="707"/>
      <c r="B277" s="699"/>
      <c r="C277" s="317">
        <v>8</v>
      </c>
      <c r="D277" s="318">
        <v>1.3315999999999999</v>
      </c>
    </row>
    <row r="278" spans="1:4" x14ac:dyDescent="0.3">
      <c r="A278" s="707"/>
      <c r="B278" s="699"/>
      <c r="C278" s="317">
        <v>9</v>
      </c>
      <c r="D278" s="318">
        <v>1.3103</v>
      </c>
    </row>
    <row r="279" spans="1:4" x14ac:dyDescent="0.3">
      <c r="A279" s="707"/>
      <c r="B279" s="699"/>
      <c r="C279" s="317">
        <v>10</v>
      </c>
      <c r="D279" s="318">
        <v>1.2889999999999999</v>
      </c>
    </row>
    <row r="280" spans="1:4" x14ac:dyDescent="0.3">
      <c r="A280" s="707"/>
      <c r="B280" s="699"/>
      <c r="C280" s="317">
        <v>11</v>
      </c>
      <c r="D280" s="318">
        <v>1.2677</v>
      </c>
    </row>
    <row r="281" spans="1:4" x14ac:dyDescent="0.3">
      <c r="A281" s="707"/>
      <c r="B281" s="699"/>
      <c r="C281" s="317">
        <v>12</v>
      </c>
      <c r="D281" s="318">
        <v>1.2464</v>
      </c>
    </row>
    <row r="282" spans="1:4" x14ac:dyDescent="0.3">
      <c r="A282" s="707"/>
      <c r="B282" s="699"/>
      <c r="C282" s="317">
        <v>13</v>
      </c>
      <c r="D282" s="318">
        <v>1.2251000000000001</v>
      </c>
    </row>
    <row r="283" spans="1:4" x14ac:dyDescent="0.3">
      <c r="A283" s="707"/>
      <c r="B283" s="699"/>
      <c r="C283" s="317">
        <v>14</v>
      </c>
      <c r="D283" s="318">
        <v>1.2038</v>
      </c>
    </row>
    <row r="284" spans="1:4" x14ac:dyDescent="0.3">
      <c r="A284" s="707"/>
      <c r="B284" s="699"/>
      <c r="C284" s="317">
        <v>15</v>
      </c>
      <c r="D284" s="318">
        <v>1.1825000000000001</v>
      </c>
    </row>
    <row r="285" spans="1:4" x14ac:dyDescent="0.3">
      <c r="A285" s="709"/>
      <c r="B285" s="700"/>
      <c r="C285" s="320">
        <v>16</v>
      </c>
      <c r="D285" s="321">
        <v>1.1612</v>
      </c>
    </row>
    <row r="286" spans="1:4" x14ac:dyDescent="0.3">
      <c r="A286" s="710" t="s">
        <v>368</v>
      </c>
      <c r="B286" s="711" t="s">
        <v>369</v>
      </c>
      <c r="C286" s="323">
        <v>1</v>
      </c>
      <c r="D286" s="324">
        <v>1.4663999999999999</v>
      </c>
    </row>
    <row r="287" spans="1:4" x14ac:dyDescent="0.3">
      <c r="A287" s="707"/>
      <c r="B287" s="699"/>
      <c r="C287" s="317">
        <v>2</v>
      </c>
      <c r="D287" s="318">
        <v>1.4298</v>
      </c>
    </row>
    <row r="288" spans="1:4" x14ac:dyDescent="0.3">
      <c r="A288" s="707"/>
      <c r="B288" s="699"/>
      <c r="C288" s="317">
        <v>3</v>
      </c>
      <c r="D288" s="318">
        <v>1.4067000000000001</v>
      </c>
    </row>
    <row r="289" spans="1:4" x14ac:dyDescent="0.3">
      <c r="A289" s="707"/>
      <c r="B289" s="699"/>
      <c r="C289" s="317">
        <v>4</v>
      </c>
      <c r="D289" s="318">
        <v>1.3835999999999999</v>
      </c>
    </row>
    <row r="290" spans="1:4" x14ac:dyDescent="0.3">
      <c r="A290" s="707"/>
      <c r="B290" s="699"/>
      <c r="C290" s="317">
        <v>5</v>
      </c>
      <c r="D290" s="318">
        <v>1.3605</v>
      </c>
    </row>
    <row r="291" spans="1:4" x14ac:dyDescent="0.3">
      <c r="A291" s="707"/>
      <c r="B291" s="699"/>
      <c r="C291" s="317">
        <v>6</v>
      </c>
      <c r="D291" s="318">
        <v>1.3373999999999999</v>
      </c>
    </row>
    <row r="292" spans="1:4" x14ac:dyDescent="0.3">
      <c r="A292" s="707"/>
      <c r="B292" s="699"/>
      <c r="C292" s="317">
        <v>7</v>
      </c>
      <c r="D292" s="318">
        <v>1.3143</v>
      </c>
    </row>
    <row r="293" spans="1:4" x14ac:dyDescent="0.3">
      <c r="A293" s="707"/>
      <c r="B293" s="699"/>
      <c r="C293" s="317">
        <v>8</v>
      </c>
      <c r="D293" s="318">
        <v>1.2912999999999999</v>
      </c>
    </row>
    <row r="294" spans="1:4" x14ac:dyDescent="0.3">
      <c r="A294" s="707"/>
      <c r="B294" s="699"/>
      <c r="C294" s="317">
        <v>9</v>
      </c>
      <c r="D294" s="318">
        <v>1.2682</v>
      </c>
    </row>
    <row r="295" spans="1:4" x14ac:dyDescent="0.3">
      <c r="A295" s="707"/>
      <c r="B295" s="699"/>
      <c r="C295" s="317">
        <v>10</v>
      </c>
      <c r="D295" s="318">
        <v>1.2451000000000001</v>
      </c>
    </row>
    <row r="296" spans="1:4" x14ac:dyDescent="0.3">
      <c r="A296" s="707"/>
      <c r="B296" s="699"/>
      <c r="C296" s="317">
        <v>11</v>
      </c>
      <c r="D296" s="318">
        <v>1.222</v>
      </c>
    </row>
    <row r="297" spans="1:4" x14ac:dyDescent="0.3">
      <c r="A297" s="707"/>
      <c r="B297" s="699"/>
      <c r="C297" s="317">
        <v>12</v>
      </c>
      <c r="D297" s="318">
        <v>1.1989000000000001</v>
      </c>
    </row>
    <row r="298" spans="1:4" x14ac:dyDescent="0.3">
      <c r="A298" s="707"/>
      <c r="B298" s="699"/>
      <c r="C298" s="317">
        <v>13</v>
      </c>
      <c r="D298" s="318">
        <v>1.1758</v>
      </c>
    </row>
    <row r="299" spans="1:4" x14ac:dyDescent="0.3">
      <c r="A299" s="707"/>
      <c r="B299" s="699"/>
      <c r="C299" s="317">
        <v>14</v>
      </c>
      <c r="D299" s="318">
        <v>1.1527000000000001</v>
      </c>
    </row>
    <row r="300" spans="1:4" x14ac:dyDescent="0.3">
      <c r="A300" s="707"/>
      <c r="B300" s="699"/>
      <c r="C300" s="317">
        <v>15</v>
      </c>
      <c r="D300" s="318">
        <v>1.1295999999999999</v>
      </c>
    </row>
    <row r="301" spans="1:4" x14ac:dyDescent="0.3">
      <c r="A301" s="707"/>
      <c r="B301" s="699"/>
      <c r="C301" s="317">
        <v>16</v>
      </c>
      <c r="D301" s="318">
        <v>1.1066</v>
      </c>
    </row>
    <row r="302" spans="1:4" x14ac:dyDescent="0.3">
      <c r="A302" s="707"/>
      <c r="B302" s="699"/>
      <c r="C302" s="317">
        <v>17</v>
      </c>
      <c r="D302" s="318">
        <v>1.0834999999999999</v>
      </c>
    </row>
    <row r="303" spans="1:4" x14ac:dyDescent="0.3">
      <c r="A303" s="707"/>
      <c r="B303" s="699"/>
      <c r="C303" s="317">
        <v>18</v>
      </c>
      <c r="D303" s="318">
        <v>1.0604</v>
      </c>
    </row>
    <row r="304" spans="1:4" ht="21" customHeight="1" x14ac:dyDescent="0.3">
      <c r="A304" s="388" t="s">
        <v>370</v>
      </c>
      <c r="B304" s="389"/>
      <c r="C304" s="390"/>
      <c r="D304" s="391"/>
    </row>
    <row r="305" spans="1:4" x14ac:dyDescent="0.3">
      <c r="A305" s="706" t="s">
        <v>3319</v>
      </c>
      <c r="B305" s="708" t="s">
        <v>343</v>
      </c>
      <c r="C305" s="317">
        <v>1</v>
      </c>
      <c r="D305" s="318">
        <v>2.3380999999999998</v>
      </c>
    </row>
    <row r="306" spans="1:4" x14ac:dyDescent="0.3">
      <c r="A306" s="707"/>
      <c r="B306" s="699"/>
      <c r="C306" s="317">
        <v>2</v>
      </c>
      <c r="D306" s="318">
        <v>2.3380999999999998</v>
      </c>
    </row>
    <row r="307" spans="1:4" x14ac:dyDescent="0.3">
      <c r="A307" s="707"/>
      <c r="B307" s="699"/>
      <c r="C307" s="317">
        <v>3</v>
      </c>
      <c r="D307" s="318">
        <v>2.2763</v>
      </c>
    </row>
    <row r="308" spans="1:4" x14ac:dyDescent="0.3">
      <c r="A308" s="707"/>
      <c r="B308" s="699"/>
      <c r="C308" s="317">
        <v>4</v>
      </c>
      <c r="D308" s="318">
        <v>2.2141000000000002</v>
      </c>
    </row>
    <row r="309" spans="1:4" x14ac:dyDescent="0.3">
      <c r="A309" s="707"/>
      <c r="B309" s="699"/>
      <c r="C309" s="317">
        <v>5</v>
      </c>
      <c r="D309" s="318">
        <v>2.1520000000000001</v>
      </c>
    </row>
    <row r="310" spans="1:4" x14ac:dyDescent="0.3">
      <c r="A310" s="707"/>
      <c r="B310" s="699"/>
      <c r="C310" s="317">
        <v>6</v>
      </c>
      <c r="D310" s="318">
        <v>2.0897999999999999</v>
      </c>
    </row>
    <row r="311" spans="1:4" x14ac:dyDescent="0.3">
      <c r="A311" s="707"/>
      <c r="B311" s="699"/>
      <c r="C311" s="317">
        <v>7</v>
      </c>
      <c r="D311" s="318">
        <v>2.0276000000000001</v>
      </c>
    </row>
    <row r="312" spans="1:4" x14ac:dyDescent="0.3">
      <c r="A312" s="707"/>
      <c r="B312" s="699"/>
      <c r="C312" s="317">
        <v>8</v>
      </c>
      <c r="D312" s="318">
        <v>1.9654</v>
      </c>
    </row>
    <row r="313" spans="1:4" x14ac:dyDescent="0.3">
      <c r="A313" s="707"/>
      <c r="B313" s="699"/>
      <c r="C313" s="317">
        <v>9</v>
      </c>
      <c r="D313" s="318">
        <v>1.9032</v>
      </c>
    </row>
    <row r="314" spans="1:4" x14ac:dyDescent="0.3">
      <c r="A314" s="707"/>
      <c r="B314" s="699"/>
      <c r="C314" s="317">
        <v>10</v>
      </c>
      <c r="D314" s="318">
        <v>1.841</v>
      </c>
    </row>
    <row r="315" spans="1:4" x14ac:dyDescent="0.3">
      <c r="A315" s="707"/>
      <c r="B315" s="699"/>
      <c r="C315" s="317">
        <v>11</v>
      </c>
      <c r="D315" s="318">
        <v>1.7787999999999999</v>
      </c>
    </row>
    <row r="316" spans="1:4" x14ac:dyDescent="0.3">
      <c r="A316" s="706" t="s">
        <v>3320</v>
      </c>
      <c r="B316" s="708" t="s">
        <v>345</v>
      </c>
      <c r="C316" s="317">
        <v>1</v>
      </c>
      <c r="D316" s="318">
        <v>2.0535000000000001</v>
      </c>
    </row>
    <row r="317" spans="1:4" x14ac:dyDescent="0.3">
      <c r="A317" s="707"/>
      <c r="B317" s="699"/>
      <c r="C317" s="317">
        <v>2</v>
      </c>
      <c r="D317" s="318">
        <v>2.0535000000000001</v>
      </c>
    </row>
    <row r="318" spans="1:4" x14ac:dyDescent="0.3">
      <c r="A318" s="707"/>
      <c r="B318" s="699"/>
      <c r="C318" s="317">
        <v>3</v>
      </c>
      <c r="D318" s="318">
        <v>1.9931000000000001</v>
      </c>
    </row>
    <row r="319" spans="1:4" x14ac:dyDescent="0.3">
      <c r="A319" s="707"/>
      <c r="B319" s="699"/>
      <c r="C319" s="317">
        <v>4</v>
      </c>
      <c r="D319" s="318">
        <v>1.9380999999999999</v>
      </c>
    </row>
    <row r="320" spans="1:4" x14ac:dyDescent="0.3">
      <c r="A320" s="707"/>
      <c r="B320" s="699"/>
      <c r="C320" s="317">
        <v>5</v>
      </c>
      <c r="D320" s="318">
        <v>1.8832</v>
      </c>
    </row>
    <row r="321" spans="1:4" x14ac:dyDescent="0.3">
      <c r="A321" s="707"/>
      <c r="B321" s="699"/>
      <c r="C321" s="317">
        <v>6</v>
      </c>
      <c r="D321" s="318">
        <v>1.8283</v>
      </c>
    </row>
    <row r="322" spans="1:4" x14ac:dyDescent="0.3">
      <c r="A322" s="707"/>
      <c r="B322" s="699"/>
      <c r="C322" s="317">
        <v>7</v>
      </c>
      <c r="D322" s="318">
        <v>1.7733000000000001</v>
      </c>
    </row>
    <row r="323" spans="1:4" x14ac:dyDescent="0.3">
      <c r="A323" s="707"/>
      <c r="B323" s="699"/>
      <c r="C323" s="317">
        <v>8</v>
      </c>
      <c r="D323" s="318">
        <v>1.7183999999999999</v>
      </c>
    </row>
    <row r="324" spans="1:4" x14ac:dyDescent="0.3">
      <c r="A324" s="707"/>
      <c r="B324" s="699"/>
      <c r="C324" s="317">
        <v>9</v>
      </c>
      <c r="D324" s="318">
        <v>1.6635</v>
      </c>
    </row>
    <row r="325" spans="1:4" x14ac:dyDescent="0.3">
      <c r="A325" s="707"/>
      <c r="B325" s="699"/>
      <c r="C325" s="317">
        <v>10</v>
      </c>
      <c r="D325" s="318">
        <v>1.6085</v>
      </c>
    </row>
    <row r="326" spans="1:4" x14ac:dyDescent="0.3">
      <c r="A326" s="707"/>
      <c r="B326" s="699"/>
      <c r="C326" s="317">
        <v>11</v>
      </c>
      <c r="D326" s="318">
        <v>1.5536000000000001</v>
      </c>
    </row>
    <row r="327" spans="1:4" x14ac:dyDescent="0.3">
      <c r="A327" s="706" t="s">
        <v>3321</v>
      </c>
      <c r="B327" s="708" t="s">
        <v>4098</v>
      </c>
      <c r="C327" s="317">
        <v>1</v>
      </c>
      <c r="D327" s="318">
        <v>2.3067000000000002</v>
      </c>
    </row>
    <row r="328" spans="1:4" x14ac:dyDescent="0.3">
      <c r="A328" s="707"/>
      <c r="B328" s="699"/>
      <c r="C328" s="317">
        <v>2</v>
      </c>
      <c r="D328" s="318">
        <v>2.2599</v>
      </c>
    </row>
    <row r="329" spans="1:4" x14ac:dyDescent="0.3">
      <c r="A329" s="707"/>
      <c r="B329" s="699"/>
      <c r="C329" s="317">
        <v>3</v>
      </c>
      <c r="D329" s="318">
        <v>2.2161</v>
      </c>
    </row>
    <row r="330" spans="1:4" x14ac:dyDescent="0.3">
      <c r="A330" s="707"/>
      <c r="B330" s="699"/>
      <c r="C330" s="317">
        <v>4</v>
      </c>
      <c r="D330" s="318">
        <v>2.1724000000000001</v>
      </c>
    </row>
    <row r="331" spans="1:4" x14ac:dyDescent="0.3">
      <c r="A331" s="707"/>
      <c r="B331" s="699"/>
      <c r="C331" s="317">
        <v>5</v>
      </c>
      <c r="D331" s="318">
        <v>2.1286999999999998</v>
      </c>
    </row>
    <row r="332" spans="1:4" x14ac:dyDescent="0.3">
      <c r="A332" s="707"/>
      <c r="B332" s="699"/>
      <c r="C332" s="317">
        <v>6</v>
      </c>
      <c r="D332" s="318">
        <v>2.085</v>
      </c>
    </row>
    <row r="333" spans="1:4" x14ac:dyDescent="0.3">
      <c r="A333" s="707"/>
      <c r="B333" s="699"/>
      <c r="C333" s="317">
        <v>7</v>
      </c>
      <c r="D333" s="318">
        <v>2.0411999999999999</v>
      </c>
    </row>
    <row r="334" spans="1:4" x14ac:dyDescent="0.3">
      <c r="A334" s="707"/>
      <c r="B334" s="699"/>
      <c r="C334" s="317">
        <v>8</v>
      </c>
      <c r="D334" s="318">
        <v>1.9975000000000001</v>
      </c>
    </row>
    <row r="335" spans="1:4" x14ac:dyDescent="0.3">
      <c r="A335" s="707"/>
      <c r="B335" s="699"/>
      <c r="C335" s="317">
        <v>9</v>
      </c>
      <c r="D335" s="318">
        <v>1.9538</v>
      </c>
    </row>
    <row r="336" spans="1:4" x14ac:dyDescent="0.3">
      <c r="A336" s="707"/>
      <c r="B336" s="699"/>
      <c r="C336" s="317">
        <v>10</v>
      </c>
      <c r="D336" s="318">
        <v>1.9100999999999999</v>
      </c>
    </row>
    <row r="337" spans="1:4" x14ac:dyDescent="0.3">
      <c r="A337" s="707"/>
      <c r="B337" s="699"/>
      <c r="C337" s="317">
        <v>11</v>
      </c>
      <c r="D337" s="318">
        <v>1.8663000000000001</v>
      </c>
    </row>
    <row r="338" spans="1:4" x14ac:dyDescent="0.3">
      <c r="A338" s="707"/>
      <c r="B338" s="699"/>
      <c r="C338" s="317">
        <v>12</v>
      </c>
      <c r="D338" s="318">
        <v>1.8226</v>
      </c>
    </row>
    <row r="339" spans="1:4" x14ac:dyDescent="0.3">
      <c r="A339" s="707"/>
      <c r="B339" s="699"/>
      <c r="C339" s="317">
        <v>13</v>
      </c>
      <c r="D339" s="318">
        <v>1.7788999999999999</v>
      </c>
    </row>
    <row r="340" spans="1:4" x14ac:dyDescent="0.3">
      <c r="A340" s="707"/>
      <c r="B340" s="699"/>
      <c r="C340" s="317">
        <v>14</v>
      </c>
      <c r="D340" s="318">
        <v>1.7352000000000001</v>
      </c>
    </row>
    <row r="341" spans="1:4" x14ac:dyDescent="0.3">
      <c r="A341" s="707"/>
      <c r="B341" s="699"/>
      <c r="C341" s="317">
        <v>15</v>
      </c>
      <c r="D341" s="318">
        <v>1.6915</v>
      </c>
    </row>
    <row r="342" spans="1:4" x14ac:dyDescent="0.3">
      <c r="A342" s="709"/>
      <c r="B342" s="700"/>
      <c r="C342" s="320">
        <v>16</v>
      </c>
      <c r="D342" s="321">
        <v>1.6476999999999999</v>
      </c>
    </row>
    <row r="343" spans="1:4" x14ac:dyDescent="0.3">
      <c r="A343" s="710" t="s">
        <v>3323</v>
      </c>
      <c r="B343" s="711" t="s">
        <v>4099</v>
      </c>
      <c r="C343" s="323">
        <v>1</v>
      </c>
      <c r="D343" s="324">
        <v>2.2183000000000002</v>
      </c>
    </row>
    <row r="344" spans="1:4" x14ac:dyDescent="0.3">
      <c r="A344" s="707"/>
      <c r="B344" s="699"/>
      <c r="C344" s="317">
        <v>2</v>
      </c>
      <c r="D344" s="318">
        <v>2.2134</v>
      </c>
    </row>
    <row r="345" spans="1:4" x14ac:dyDescent="0.3">
      <c r="A345" s="707"/>
      <c r="B345" s="699"/>
      <c r="C345" s="317">
        <v>3</v>
      </c>
      <c r="D345" s="318">
        <v>2.1585999999999999</v>
      </c>
    </row>
    <row r="346" spans="1:4" x14ac:dyDescent="0.3">
      <c r="A346" s="707"/>
      <c r="B346" s="699"/>
      <c r="C346" s="317">
        <v>4</v>
      </c>
      <c r="D346" s="318">
        <v>2.1038000000000001</v>
      </c>
    </row>
    <row r="347" spans="1:4" x14ac:dyDescent="0.3">
      <c r="A347" s="707"/>
      <c r="B347" s="699"/>
      <c r="C347" s="317">
        <v>5</v>
      </c>
      <c r="D347" s="318">
        <v>2.0489999999999999</v>
      </c>
    </row>
    <row r="348" spans="1:4" x14ac:dyDescent="0.3">
      <c r="A348" s="707"/>
      <c r="B348" s="699"/>
      <c r="C348" s="317">
        <v>6</v>
      </c>
      <c r="D348" s="318">
        <v>1.9942</v>
      </c>
    </row>
    <row r="349" spans="1:4" x14ac:dyDescent="0.3">
      <c r="A349" s="707"/>
      <c r="B349" s="699"/>
      <c r="C349" s="317">
        <v>7</v>
      </c>
      <c r="D349" s="318">
        <v>1.9394</v>
      </c>
    </row>
    <row r="350" spans="1:4" x14ac:dyDescent="0.3">
      <c r="A350" s="707"/>
      <c r="B350" s="699"/>
      <c r="C350" s="317">
        <v>8</v>
      </c>
      <c r="D350" s="318">
        <v>1.8846000000000001</v>
      </c>
    </row>
    <row r="351" spans="1:4" x14ac:dyDescent="0.3">
      <c r="A351" s="707"/>
      <c r="B351" s="699"/>
      <c r="C351" s="317">
        <v>9</v>
      </c>
      <c r="D351" s="318">
        <v>1.8298000000000001</v>
      </c>
    </row>
    <row r="352" spans="1:4" x14ac:dyDescent="0.3">
      <c r="A352" s="707"/>
      <c r="B352" s="699"/>
      <c r="C352" s="317">
        <v>10</v>
      </c>
      <c r="D352" s="318">
        <v>1.7749999999999999</v>
      </c>
    </row>
    <row r="353" spans="1:4" x14ac:dyDescent="0.3">
      <c r="A353" s="707"/>
      <c r="B353" s="699"/>
      <c r="C353" s="317">
        <v>11</v>
      </c>
      <c r="D353" s="318">
        <v>1.7202</v>
      </c>
    </row>
    <row r="354" spans="1:4" x14ac:dyDescent="0.3">
      <c r="A354" s="707"/>
      <c r="B354" s="699"/>
      <c r="C354" s="317">
        <v>12</v>
      </c>
      <c r="D354" s="318">
        <v>1.6654</v>
      </c>
    </row>
    <row r="355" spans="1:4" x14ac:dyDescent="0.3">
      <c r="A355" s="707"/>
      <c r="B355" s="699"/>
      <c r="C355" s="317">
        <v>13</v>
      </c>
      <c r="D355" s="318">
        <v>1.6106</v>
      </c>
    </row>
    <row r="356" spans="1:4" x14ac:dyDescent="0.3">
      <c r="A356" s="707"/>
      <c r="B356" s="699"/>
      <c r="C356" s="317">
        <v>14</v>
      </c>
      <c r="D356" s="318">
        <v>1.5558000000000001</v>
      </c>
    </row>
    <row r="357" spans="1:4" x14ac:dyDescent="0.3">
      <c r="A357" s="707"/>
      <c r="B357" s="699"/>
      <c r="C357" s="317">
        <v>15</v>
      </c>
      <c r="D357" s="318">
        <v>1.5011000000000001</v>
      </c>
    </row>
    <row r="358" spans="1:4" x14ac:dyDescent="0.3">
      <c r="A358" s="707"/>
      <c r="B358" s="699"/>
      <c r="C358" s="317">
        <v>16</v>
      </c>
      <c r="D358" s="318">
        <v>1.4462999999999999</v>
      </c>
    </row>
    <row r="359" spans="1:4" x14ac:dyDescent="0.3">
      <c r="A359" s="707"/>
      <c r="B359" s="699"/>
      <c r="C359" s="317">
        <v>17</v>
      </c>
      <c r="D359" s="318">
        <v>1.3915</v>
      </c>
    </row>
    <row r="360" spans="1:4" x14ac:dyDescent="0.3">
      <c r="A360" s="706" t="s">
        <v>375</v>
      </c>
      <c r="B360" s="708" t="s">
        <v>376</v>
      </c>
      <c r="C360" s="317">
        <v>1</v>
      </c>
      <c r="D360" s="318">
        <v>2.1436999999999999</v>
      </c>
    </row>
    <row r="361" spans="1:4" x14ac:dyDescent="0.3">
      <c r="A361" s="707"/>
      <c r="B361" s="699"/>
      <c r="C361" s="317">
        <v>2</v>
      </c>
      <c r="D361" s="318">
        <v>2.1436999999999999</v>
      </c>
    </row>
    <row r="362" spans="1:4" x14ac:dyDescent="0.3">
      <c r="A362" s="707"/>
      <c r="B362" s="699"/>
      <c r="C362" s="317">
        <v>3</v>
      </c>
      <c r="D362" s="318">
        <v>2.1185</v>
      </c>
    </row>
    <row r="363" spans="1:4" x14ac:dyDescent="0.3">
      <c r="A363" s="707"/>
      <c r="B363" s="699"/>
      <c r="C363" s="317">
        <v>4</v>
      </c>
      <c r="D363" s="318">
        <v>2.0891999999999999</v>
      </c>
    </row>
    <row r="364" spans="1:4" x14ac:dyDescent="0.3">
      <c r="A364" s="707"/>
      <c r="B364" s="699"/>
      <c r="C364" s="317">
        <v>5</v>
      </c>
      <c r="D364" s="318">
        <v>2.0579000000000001</v>
      </c>
    </row>
    <row r="365" spans="1:4" x14ac:dyDescent="0.3">
      <c r="A365" s="707"/>
      <c r="B365" s="699"/>
      <c r="C365" s="317">
        <v>6</v>
      </c>
      <c r="D365" s="318">
        <v>2.0266999999999999</v>
      </c>
    </row>
    <row r="366" spans="1:4" x14ac:dyDescent="0.3">
      <c r="A366" s="707"/>
      <c r="B366" s="699"/>
      <c r="C366" s="317">
        <v>7</v>
      </c>
      <c r="D366" s="318">
        <v>1.9955000000000001</v>
      </c>
    </row>
    <row r="367" spans="1:4" x14ac:dyDescent="0.3">
      <c r="A367" s="707"/>
      <c r="B367" s="699"/>
      <c r="C367" s="317">
        <v>8</v>
      </c>
      <c r="D367" s="318">
        <v>1.9642999999999999</v>
      </c>
    </row>
    <row r="368" spans="1:4" x14ac:dyDescent="0.3">
      <c r="A368" s="707"/>
      <c r="B368" s="699"/>
      <c r="C368" s="317">
        <v>9</v>
      </c>
      <c r="D368" s="318">
        <v>1.9331</v>
      </c>
    </row>
    <row r="369" spans="1:4" x14ac:dyDescent="0.3">
      <c r="A369" s="707"/>
      <c r="B369" s="699"/>
      <c r="C369" s="317">
        <v>10</v>
      </c>
      <c r="D369" s="318">
        <v>1.9017999999999999</v>
      </c>
    </row>
    <row r="370" spans="1:4" x14ac:dyDescent="0.3">
      <c r="A370" s="707"/>
      <c r="B370" s="699"/>
      <c r="C370" s="317">
        <v>11</v>
      </c>
      <c r="D370" s="318">
        <v>1.8706</v>
      </c>
    </row>
    <row r="371" spans="1:4" x14ac:dyDescent="0.3">
      <c r="A371" s="707"/>
      <c r="B371" s="699"/>
      <c r="C371" s="317">
        <v>12</v>
      </c>
      <c r="D371" s="318">
        <v>1.8393999999999999</v>
      </c>
    </row>
    <row r="372" spans="1:4" x14ac:dyDescent="0.3">
      <c r="A372" s="707"/>
      <c r="B372" s="699"/>
      <c r="C372" s="317">
        <v>13</v>
      </c>
      <c r="D372" s="318">
        <v>1.8082</v>
      </c>
    </row>
    <row r="373" spans="1:4" x14ac:dyDescent="0.3">
      <c r="A373" s="707"/>
      <c r="B373" s="699"/>
      <c r="C373" s="317">
        <v>14</v>
      </c>
      <c r="D373" s="318">
        <v>1.7768999999999999</v>
      </c>
    </row>
    <row r="374" spans="1:4" x14ac:dyDescent="0.3">
      <c r="A374" s="707"/>
      <c r="B374" s="699"/>
      <c r="C374" s="317">
        <v>15</v>
      </c>
      <c r="D374" s="318">
        <v>1.7457</v>
      </c>
    </row>
    <row r="375" spans="1:4" x14ac:dyDescent="0.3">
      <c r="A375" s="707"/>
      <c r="B375" s="699"/>
      <c r="C375" s="317">
        <v>16</v>
      </c>
      <c r="D375" s="318">
        <v>1.7144999999999999</v>
      </c>
    </row>
    <row r="376" spans="1:4" x14ac:dyDescent="0.3">
      <c r="A376" s="707"/>
      <c r="B376" s="699"/>
      <c r="C376" s="317">
        <v>17</v>
      </c>
      <c r="D376" s="318">
        <v>1.6833</v>
      </c>
    </row>
    <row r="377" spans="1:4" x14ac:dyDescent="0.3">
      <c r="A377" s="707"/>
      <c r="B377" s="699"/>
      <c r="C377" s="317">
        <v>18</v>
      </c>
      <c r="D377" s="318">
        <v>1.6520999999999999</v>
      </c>
    </row>
    <row r="378" spans="1:4" x14ac:dyDescent="0.3">
      <c r="A378" s="706" t="s">
        <v>377</v>
      </c>
      <c r="B378" s="708" t="s">
        <v>378</v>
      </c>
      <c r="C378" s="317">
        <v>1</v>
      </c>
      <c r="D378" s="318">
        <v>2.1985999999999999</v>
      </c>
    </row>
    <row r="379" spans="1:4" x14ac:dyDescent="0.3">
      <c r="A379" s="707"/>
      <c r="B379" s="699"/>
      <c r="C379" s="317">
        <v>2</v>
      </c>
      <c r="D379" s="318">
        <v>1.9430000000000001</v>
      </c>
    </row>
    <row r="380" spans="1:4" x14ac:dyDescent="0.3">
      <c r="A380" s="707"/>
      <c r="B380" s="699"/>
      <c r="C380" s="317">
        <v>3</v>
      </c>
      <c r="D380" s="318">
        <v>1.9242999999999999</v>
      </c>
    </row>
    <row r="381" spans="1:4" x14ac:dyDescent="0.3">
      <c r="A381" s="707"/>
      <c r="B381" s="699"/>
      <c r="C381" s="317">
        <v>4</v>
      </c>
      <c r="D381" s="318">
        <v>1.9016</v>
      </c>
    </row>
    <row r="382" spans="1:4" x14ac:dyDescent="0.3">
      <c r="A382" s="707"/>
      <c r="B382" s="699"/>
      <c r="C382" s="317">
        <v>5</v>
      </c>
      <c r="D382" s="318">
        <v>1.8788</v>
      </c>
    </row>
    <row r="383" spans="1:4" x14ac:dyDescent="0.3">
      <c r="A383" s="707"/>
      <c r="B383" s="699"/>
      <c r="C383" s="317">
        <v>6</v>
      </c>
      <c r="D383" s="318">
        <v>1.8561000000000001</v>
      </c>
    </row>
    <row r="384" spans="1:4" x14ac:dyDescent="0.3">
      <c r="A384" s="707"/>
      <c r="B384" s="699"/>
      <c r="C384" s="317">
        <v>7</v>
      </c>
      <c r="D384" s="318">
        <v>1.8333999999999999</v>
      </c>
    </row>
    <row r="385" spans="1:4" x14ac:dyDescent="0.3">
      <c r="A385" s="707"/>
      <c r="B385" s="699"/>
      <c r="C385" s="317">
        <v>8</v>
      </c>
      <c r="D385" s="318">
        <v>1.8106</v>
      </c>
    </row>
    <row r="386" spans="1:4" x14ac:dyDescent="0.3">
      <c r="A386" s="707"/>
      <c r="B386" s="699"/>
      <c r="C386" s="317">
        <v>9</v>
      </c>
      <c r="D386" s="318">
        <v>1.7879</v>
      </c>
    </row>
    <row r="387" spans="1:4" x14ac:dyDescent="0.3">
      <c r="A387" s="707"/>
      <c r="B387" s="699"/>
      <c r="C387" s="317">
        <v>10</v>
      </c>
      <c r="D387" s="318">
        <v>1.7650999999999999</v>
      </c>
    </row>
    <row r="388" spans="1:4" x14ac:dyDescent="0.3">
      <c r="A388" s="707"/>
      <c r="B388" s="699"/>
      <c r="C388" s="317">
        <v>11</v>
      </c>
      <c r="D388" s="318">
        <v>1.7423999999999999</v>
      </c>
    </row>
    <row r="389" spans="1:4" x14ac:dyDescent="0.3">
      <c r="A389" s="707"/>
      <c r="B389" s="699"/>
      <c r="C389" s="317">
        <v>12</v>
      </c>
      <c r="D389" s="318">
        <v>1.7196</v>
      </c>
    </row>
    <row r="390" spans="1:4" x14ac:dyDescent="0.3">
      <c r="A390" s="707"/>
      <c r="B390" s="699"/>
      <c r="C390" s="317">
        <v>13</v>
      </c>
      <c r="D390" s="318">
        <v>1.6969000000000001</v>
      </c>
    </row>
    <row r="391" spans="1:4" x14ac:dyDescent="0.3">
      <c r="A391" s="707"/>
      <c r="B391" s="699"/>
      <c r="C391" s="317">
        <v>14</v>
      </c>
      <c r="D391" s="318">
        <v>1.6740999999999999</v>
      </c>
    </row>
    <row r="392" spans="1:4" x14ac:dyDescent="0.3">
      <c r="A392" s="707"/>
      <c r="B392" s="699"/>
      <c r="C392" s="317">
        <v>15</v>
      </c>
      <c r="D392" s="318">
        <v>1.6514</v>
      </c>
    </row>
    <row r="393" spans="1:4" x14ac:dyDescent="0.3">
      <c r="A393" s="707"/>
      <c r="B393" s="699"/>
      <c r="C393" s="317">
        <v>16</v>
      </c>
      <c r="D393" s="318">
        <v>1.6286</v>
      </c>
    </row>
    <row r="394" spans="1:4" x14ac:dyDescent="0.3">
      <c r="A394" s="709"/>
      <c r="B394" s="700"/>
      <c r="C394" s="320">
        <v>17</v>
      </c>
      <c r="D394" s="321">
        <v>1.6059000000000001</v>
      </c>
    </row>
    <row r="395" spans="1:4" x14ac:dyDescent="0.3">
      <c r="A395" s="710" t="s">
        <v>379</v>
      </c>
      <c r="B395" s="711" t="s">
        <v>380</v>
      </c>
      <c r="C395" s="323">
        <v>1</v>
      </c>
      <c r="D395" s="324">
        <v>2.0670999999999999</v>
      </c>
    </row>
    <row r="396" spans="1:4" x14ac:dyDescent="0.3">
      <c r="A396" s="707"/>
      <c r="B396" s="699"/>
      <c r="C396" s="317">
        <v>2</v>
      </c>
      <c r="D396" s="318">
        <v>1.8839999999999999</v>
      </c>
    </row>
    <row r="397" spans="1:4" x14ac:dyDescent="0.3">
      <c r="A397" s="707"/>
      <c r="B397" s="699"/>
      <c r="C397" s="317">
        <v>3</v>
      </c>
      <c r="D397" s="318">
        <v>1.8634999999999999</v>
      </c>
    </row>
    <row r="398" spans="1:4" x14ac:dyDescent="0.3">
      <c r="A398" s="707"/>
      <c r="B398" s="699"/>
      <c r="C398" s="317">
        <v>4</v>
      </c>
      <c r="D398" s="318">
        <v>1.8388</v>
      </c>
    </row>
    <row r="399" spans="1:4" x14ac:dyDescent="0.3">
      <c r="A399" s="707"/>
      <c r="B399" s="699"/>
      <c r="C399" s="317">
        <v>5</v>
      </c>
      <c r="D399" s="318">
        <v>1.8142</v>
      </c>
    </row>
    <row r="400" spans="1:4" x14ac:dyDescent="0.3">
      <c r="A400" s="707"/>
      <c r="B400" s="699"/>
      <c r="C400" s="317">
        <v>6</v>
      </c>
      <c r="D400" s="318">
        <v>1.7895000000000001</v>
      </c>
    </row>
    <row r="401" spans="1:4" x14ac:dyDescent="0.3">
      <c r="A401" s="707"/>
      <c r="B401" s="699"/>
      <c r="C401" s="317">
        <v>7</v>
      </c>
      <c r="D401" s="318">
        <v>1.7648999999999999</v>
      </c>
    </row>
    <row r="402" spans="1:4" x14ac:dyDescent="0.3">
      <c r="A402" s="707"/>
      <c r="B402" s="699"/>
      <c r="C402" s="317">
        <v>8</v>
      </c>
      <c r="D402" s="318">
        <v>1.7402</v>
      </c>
    </row>
    <row r="403" spans="1:4" x14ac:dyDescent="0.3">
      <c r="A403" s="707"/>
      <c r="B403" s="699"/>
      <c r="C403" s="317">
        <v>9</v>
      </c>
      <c r="D403" s="318">
        <v>1.7156</v>
      </c>
    </row>
    <row r="404" spans="1:4" x14ac:dyDescent="0.3">
      <c r="A404" s="707"/>
      <c r="B404" s="699"/>
      <c r="C404" s="317">
        <v>10</v>
      </c>
      <c r="D404" s="318">
        <v>1.6909000000000001</v>
      </c>
    </row>
    <row r="405" spans="1:4" x14ac:dyDescent="0.3">
      <c r="A405" s="707"/>
      <c r="B405" s="699"/>
      <c r="C405" s="317">
        <v>11</v>
      </c>
      <c r="D405" s="318">
        <v>1.6662999999999999</v>
      </c>
    </row>
    <row r="406" spans="1:4" x14ac:dyDescent="0.3">
      <c r="A406" s="707"/>
      <c r="B406" s="699"/>
      <c r="C406" s="317">
        <v>12</v>
      </c>
      <c r="D406" s="318">
        <v>1.6415999999999999</v>
      </c>
    </row>
    <row r="407" spans="1:4" x14ac:dyDescent="0.3">
      <c r="A407" s="707"/>
      <c r="B407" s="699"/>
      <c r="C407" s="317">
        <v>13</v>
      </c>
      <c r="D407" s="318">
        <v>1.617</v>
      </c>
    </row>
    <row r="408" spans="1:4" x14ac:dyDescent="0.3">
      <c r="A408" s="707"/>
      <c r="B408" s="699"/>
      <c r="C408" s="317">
        <v>14</v>
      </c>
      <c r="D408" s="318">
        <v>1.5923</v>
      </c>
    </row>
    <row r="409" spans="1:4" x14ac:dyDescent="0.3">
      <c r="A409" s="707"/>
      <c r="B409" s="699"/>
      <c r="C409" s="317">
        <v>15</v>
      </c>
      <c r="D409" s="318">
        <v>1.5677000000000001</v>
      </c>
    </row>
    <row r="410" spans="1:4" x14ac:dyDescent="0.3">
      <c r="A410" s="707"/>
      <c r="B410" s="699"/>
      <c r="C410" s="317">
        <v>16</v>
      </c>
      <c r="D410" s="318">
        <v>1.5429999999999999</v>
      </c>
    </row>
    <row r="411" spans="1:4" x14ac:dyDescent="0.3">
      <c r="A411" s="707"/>
      <c r="B411" s="699"/>
      <c r="C411" s="317">
        <v>17</v>
      </c>
      <c r="D411" s="318">
        <v>1.5184</v>
      </c>
    </row>
    <row r="412" spans="1:4" x14ac:dyDescent="0.3">
      <c r="A412" s="707"/>
      <c r="B412" s="699"/>
      <c r="C412" s="317">
        <v>18</v>
      </c>
      <c r="D412" s="318">
        <v>1.4937</v>
      </c>
    </row>
    <row r="413" spans="1:4" x14ac:dyDescent="0.3">
      <c r="A413" s="707"/>
      <c r="B413" s="699"/>
      <c r="C413" s="317">
        <v>19</v>
      </c>
      <c r="D413" s="318">
        <v>1.4691000000000001</v>
      </c>
    </row>
    <row r="414" spans="1:4" x14ac:dyDescent="0.3">
      <c r="A414" s="707"/>
      <c r="B414" s="699"/>
      <c r="C414" s="317">
        <v>20</v>
      </c>
      <c r="D414" s="318">
        <v>1.4443999999999999</v>
      </c>
    </row>
    <row r="415" spans="1:4" x14ac:dyDescent="0.3">
      <c r="A415" s="317" t="s">
        <v>381</v>
      </c>
      <c r="B415" s="387" t="s">
        <v>382</v>
      </c>
      <c r="C415" s="317">
        <v>1</v>
      </c>
      <c r="D415" s="318">
        <v>1.6134999999999999</v>
      </c>
    </row>
    <row r="416" spans="1:4" x14ac:dyDescent="0.3">
      <c r="A416" s="706" t="s">
        <v>383</v>
      </c>
      <c r="B416" s="708" t="s">
        <v>384</v>
      </c>
      <c r="C416" s="317">
        <v>1</v>
      </c>
      <c r="D416" s="318">
        <v>2.0101</v>
      </c>
    </row>
    <row r="417" spans="1:4" x14ac:dyDescent="0.3">
      <c r="A417" s="707"/>
      <c r="B417" s="699"/>
      <c r="C417" s="317">
        <v>2</v>
      </c>
      <c r="D417" s="318">
        <v>2.0101</v>
      </c>
    </row>
    <row r="418" spans="1:4" x14ac:dyDescent="0.3">
      <c r="A418" s="707"/>
      <c r="B418" s="699"/>
      <c r="C418" s="317">
        <v>3</v>
      </c>
      <c r="D418" s="318">
        <v>1.9876</v>
      </c>
    </row>
    <row r="419" spans="1:4" x14ac:dyDescent="0.3">
      <c r="A419" s="707"/>
      <c r="B419" s="699"/>
      <c r="C419" s="317">
        <v>4</v>
      </c>
      <c r="D419" s="318">
        <v>1.9621999999999999</v>
      </c>
    </row>
    <row r="420" spans="1:4" x14ac:dyDescent="0.3">
      <c r="A420" s="707"/>
      <c r="B420" s="699"/>
      <c r="C420" s="317">
        <v>5</v>
      </c>
      <c r="D420" s="318">
        <v>1.9369000000000001</v>
      </c>
    </row>
    <row r="421" spans="1:4" x14ac:dyDescent="0.3">
      <c r="A421" s="707"/>
      <c r="B421" s="699"/>
      <c r="C421" s="317">
        <v>6</v>
      </c>
      <c r="D421" s="318">
        <v>1.9116</v>
      </c>
    </row>
    <row r="422" spans="1:4" x14ac:dyDescent="0.3">
      <c r="A422" s="707"/>
      <c r="B422" s="699"/>
      <c r="C422" s="317">
        <v>7</v>
      </c>
      <c r="D422" s="318">
        <v>1.8862000000000001</v>
      </c>
    </row>
    <row r="423" spans="1:4" x14ac:dyDescent="0.3">
      <c r="A423" s="707"/>
      <c r="B423" s="699"/>
      <c r="C423" s="317">
        <v>8</v>
      </c>
      <c r="D423" s="318">
        <v>1.8609</v>
      </c>
    </row>
    <row r="424" spans="1:4" x14ac:dyDescent="0.3">
      <c r="A424" s="707"/>
      <c r="B424" s="699"/>
      <c r="C424" s="317">
        <v>9</v>
      </c>
      <c r="D424" s="318">
        <v>1.8355999999999999</v>
      </c>
    </row>
    <row r="425" spans="1:4" x14ac:dyDescent="0.3">
      <c r="A425" s="707"/>
      <c r="B425" s="699"/>
      <c r="C425" s="317">
        <v>10</v>
      </c>
      <c r="D425" s="318">
        <v>1.8102</v>
      </c>
    </row>
    <row r="426" spans="1:4" x14ac:dyDescent="0.3">
      <c r="A426" s="707"/>
      <c r="B426" s="699"/>
      <c r="C426" s="317">
        <v>11</v>
      </c>
      <c r="D426" s="318">
        <v>1.7848999999999999</v>
      </c>
    </row>
    <row r="427" spans="1:4" x14ac:dyDescent="0.3">
      <c r="A427" s="707"/>
      <c r="B427" s="699"/>
      <c r="C427" s="317">
        <v>12</v>
      </c>
      <c r="D427" s="318">
        <v>1.7596000000000001</v>
      </c>
    </row>
    <row r="428" spans="1:4" x14ac:dyDescent="0.3">
      <c r="A428" s="707"/>
      <c r="B428" s="699"/>
      <c r="C428" s="317">
        <v>13</v>
      </c>
      <c r="D428" s="318">
        <v>1.7342</v>
      </c>
    </row>
    <row r="429" spans="1:4" x14ac:dyDescent="0.3">
      <c r="A429" s="707"/>
      <c r="B429" s="699"/>
      <c r="C429" s="317">
        <v>14</v>
      </c>
      <c r="D429" s="318">
        <v>1.7089000000000001</v>
      </c>
    </row>
    <row r="430" spans="1:4" x14ac:dyDescent="0.3">
      <c r="A430" s="707"/>
      <c r="B430" s="699"/>
      <c r="C430" s="317">
        <v>15</v>
      </c>
      <c r="D430" s="318">
        <v>1.6836</v>
      </c>
    </row>
    <row r="431" spans="1:4" x14ac:dyDescent="0.3">
      <c r="A431" s="707"/>
      <c r="B431" s="699"/>
      <c r="C431" s="317">
        <v>16</v>
      </c>
      <c r="D431" s="318">
        <v>1.6581999999999999</v>
      </c>
    </row>
    <row r="432" spans="1:4" x14ac:dyDescent="0.3">
      <c r="A432" s="706" t="s">
        <v>385</v>
      </c>
      <c r="B432" s="708" t="s">
        <v>386</v>
      </c>
      <c r="C432" s="317">
        <v>1</v>
      </c>
      <c r="D432" s="318">
        <v>1.9871000000000001</v>
      </c>
    </row>
    <row r="433" spans="1:4" x14ac:dyDescent="0.3">
      <c r="A433" s="707"/>
      <c r="B433" s="699"/>
      <c r="C433" s="317">
        <v>2</v>
      </c>
      <c r="D433" s="318">
        <v>1.9590000000000001</v>
      </c>
    </row>
    <row r="434" spans="1:4" x14ac:dyDescent="0.3">
      <c r="A434" s="707"/>
      <c r="B434" s="699"/>
      <c r="C434" s="317">
        <v>3</v>
      </c>
      <c r="D434" s="318">
        <v>1.9358</v>
      </c>
    </row>
    <row r="435" spans="1:4" x14ac:dyDescent="0.3">
      <c r="A435" s="707"/>
      <c r="B435" s="699"/>
      <c r="C435" s="317">
        <v>4</v>
      </c>
      <c r="D435" s="318">
        <v>1.9117</v>
      </c>
    </row>
    <row r="436" spans="1:4" x14ac:dyDescent="0.3">
      <c r="A436" s="707"/>
      <c r="B436" s="699"/>
      <c r="C436" s="317">
        <v>5</v>
      </c>
      <c r="D436" s="318">
        <v>1.8876999999999999</v>
      </c>
    </row>
    <row r="437" spans="1:4" x14ac:dyDescent="0.3">
      <c r="A437" s="707"/>
      <c r="B437" s="699"/>
      <c r="C437" s="317">
        <v>6</v>
      </c>
      <c r="D437" s="318">
        <v>1.8635999999999999</v>
      </c>
    </row>
    <row r="438" spans="1:4" x14ac:dyDescent="0.3">
      <c r="A438" s="707"/>
      <c r="B438" s="699"/>
      <c r="C438" s="317">
        <v>7</v>
      </c>
      <c r="D438" s="318">
        <v>1.8395999999999999</v>
      </c>
    </row>
    <row r="439" spans="1:4" x14ac:dyDescent="0.3">
      <c r="A439" s="707"/>
      <c r="B439" s="699"/>
      <c r="C439" s="317">
        <v>8</v>
      </c>
      <c r="D439" s="318">
        <v>1.8154999999999999</v>
      </c>
    </row>
    <row r="440" spans="1:4" x14ac:dyDescent="0.3">
      <c r="A440" s="707"/>
      <c r="B440" s="699"/>
      <c r="C440" s="317">
        <v>9</v>
      </c>
      <c r="D440" s="318">
        <v>1.7915000000000001</v>
      </c>
    </row>
    <row r="441" spans="1:4" x14ac:dyDescent="0.3">
      <c r="A441" s="707"/>
      <c r="B441" s="699"/>
      <c r="C441" s="317">
        <v>10</v>
      </c>
      <c r="D441" s="318">
        <v>1.7674000000000001</v>
      </c>
    </row>
    <row r="442" spans="1:4" x14ac:dyDescent="0.3">
      <c r="A442" s="707"/>
      <c r="B442" s="699"/>
      <c r="C442" s="317">
        <v>11</v>
      </c>
      <c r="D442" s="318">
        <v>1.7434000000000001</v>
      </c>
    </row>
    <row r="443" spans="1:4" x14ac:dyDescent="0.3">
      <c r="A443" s="707"/>
      <c r="B443" s="699"/>
      <c r="C443" s="317">
        <v>12</v>
      </c>
      <c r="D443" s="318">
        <v>1.7193000000000001</v>
      </c>
    </row>
    <row r="444" spans="1:4" x14ac:dyDescent="0.3">
      <c r="A444" s="707"/>
      <c r="B444" s="699"/>
      <c r="C444" s="317">
        <v>13</v>
      </c>
      <c r="D444" s="318">
        <v>1.6953</v>
      </c>
    </row>
    <row r="445" spans="1:4" x14ac:dyDescent="0.3">
      <c r="A445" s="707"/>
      <c r="B445" s="699"/>
      <c r="C445" s="317">
        <v>14</v>
      </c>
      <c r="D445" s="318">
        <v>1.6712</v>
      </c>
    </row>
    <row r="446" spans="1:4" x14ac:dyDescent="0.3">
      <c r="A446" s="707"/>
      <c r="B446" s="699"/>
      <c r="C446" s="317">
        <v>15</v>
      </c>
      <c r="D446" s="318">
        <v>1.6472</v>
      </c>
    </row>
    <row r="447" spans="1:4" x14ac:dyDescent="0.3">
      <c r="A447" s="707"/>
      <c r="B447" s="699"/>
      <c r="C447" s="317">
        <v>16</v>
      </c>
      <c r="D447" s="318">
        <v>1.6231</v>
      </c>
    </row>
    <row r="448" spans="1:4" x14ac:dyDescent="0.3">
      <c r="A448" s="707"/>
      <c r="B448" s="699"/>
      <c r="C448" s="317">
        <v>17</v>
      </c>
      <c r="D448" s="318">
        <v>1.5991</v>
      </c>
    </row>
    <row r="449" spans="1:4" x14ac:dyDescent="0.3">
      <c r="A449" s="707"/>
      <c r="B449" s="699"/>
      <c r="C449" s="317">
        <v>18</v>
      </c>
      <c r="D449" s="318">
        <v>1.575</v>
      </c>
    </row>
    <row r="450" spans="1:4" x14ac:dyDescent="0.3">
      <c r="A450" s="707"/>
      <c r="B450" s="699"/>
      <c r="C450" s="317">
        <v>19</v>
      </c>
      <c r="D450" s="318">
        <v>1.5509999999999999</v>
      </c>
    </row>
    <row r="451" spans="1:4" x14ac:dyDescent="0.3">
      <c r="A451" s="709"/>
      <c r="B451" s="700"/>
      <c r="C451" s="320">
        <v>20</v>
      </c>
      <c r="D451" s="321">
        <v>1.5268999999999999</v>
      </c>
    </row>
    <row r="452" spans="1:4" x14ac:dyDescent="0.3">
      <c r="A452" s="710" t="s">
        <v>387</v>
      </c>
      <c r="B452" s="711" t="s">
        <v>388</v>
      </c>
      <c r="C452" s="323">
        <v>1</v>
      </c>
      <c r="D452" s="324">
        <v>1.9330000000000001</v>
      </c>
    </row>
    <row r="453" spans="1:4" x14ac:dyDescent="0.3">
      <c r="A453" s="707"/>
      <c r="B453" s="699"/>
      <c r="C453" s="317">
        <v>2</v>
      </c>
      <c r="D453" s="318">
        <v>1.9261999999999999</v>
      </c>
    </row>
    <row r="454" spans="1:4" x14ac:dyDescent="0.3">
      <c r="A454" s="707"/>
      <c r="B454" s="699"/>
      <c r="C454" s="317">
        <v>3</v>
      </c>
      <c r="D454" s="318">
        <v>1.9025000000000001</v>
      </c>
    </row>
    <row r="455" spans="1:4" x14ac:dyDescent="0.3">
      <c r="A455" s="707"/>
      <c r="B455" s="699"/>
      <c r="C455" s="317">
        <v>4</v>
      </c>
      <c r="D455" s="318">
        <v>1.8788</v>
      </c>
    </row>
    <row r="456" spans="1:4" x14ac:dyDescent="0.3">
      <c r="A456" s="707"/>
      <c r="B456" s="699"/>
      <c r="C456" s="317">
        <v>5</v>
      </c>
      <c r="D456" s="318">
        <v>1.8552</v>
      </c>
    </row>
    <row r="457" spans="1:4" x14ac:dyDescent="0.3">
      <c r="A457" s="707"/>
      <c r="B457" s="699"/>
      <c r="C457" s="317">
        <v>6</v>
      </c>
      <c r="D457" s="318">
        <v>1.8314999999999999</v>
      </c>
    </row>
    <row r="458" spans="1:4" x14ac:dyDescent="0.3">
      <c r="A458" s="707"/>
      <c r="B458" s="699"/>
      <c r="C458" s="317">
        <v>7</v>
      </c>
      <c r="D458" s="318">
        <v>1.8078000000000001</v>
      </c>
    </row>
    <row r="459" spans="1:4" x14ac:dyDescent="0.3">
      <c r="A459" s="707"/>
      <c r="B459" s="699"/>
      <c r="C459" s="317">
        <v>8</v>
      </c>
      <c r="D459" s="318">
        <v>1.7841</v>
      </c>
    </row>
    <row r="460" spans="1:4" x14ac:dyDescent="0.3">
      <c r="A460" s="707"/>
      <c r="B460" s="699"/>
      <c r="C460" s="317">
        <v>9</v>
      </c>
      <c r="D460" s="318">
        <v>1.7604</v>
      </c>
    </row>
    <row r="461" spans="1:4" x14ac:dyDescent="0.3">
      <c r="A461" s="707"/>
      <c r="B461" s="699"/>
      <c r="C461" s="317">
        <v>10</v>
      </c>
      <c r="D461" s="318">
        <v>1.7367999999999999</v>
      </c>
    </row>
    <row r="462" spans="1:4" x14ac:dyDescent="0.3">
      <c r="A462" s="707"/>
      <c r="B462" s="699"/>
      <c r="C462" s="317">
        <v>11</v>
      </c>
      <c r="D462" s="318">
        <v>1.7131000000000001</v>
      </c>
    </row>
    <row r="463" spans="1:4" x14ac:dyDescent="0.3">
      <c r="A463" s="707"/>
      <c r="B463" s="699"/>
      <c r="C463" s="317">
        <v>12</v>
      </c>
      <c r="D463" s="318">
        <v>1.6894</v>
      </c>
    </row>
    <row r="464" spans="1:4" x14ac:dyDescent="0.3">
      <c r="A464" s="707"/>
      <c r="B464" s="699"/>
      <c r="C464" s="317">
        <v>13</v>
      </c>
      <c r="D464" s="318">
        <v>1.6657</v>
      </c>
    </row>
    <row r="465" spans="1:4" x14ac:dyDescent="0.3">
      <c r="A465" s="707"/>
      <c r="B465" s="699"/>
      <c r="C465" s="317">
        <v>14</v>
      </c>
      <c r="D465" s="318">
        <v>1.6419999999999999</v>
      </c>
    </row>
    <row r="466" spans="1:4" x14ac:dyDescent="0.3">
      <c r="A466" s="707"/>
      <c r="B466" s="699"/>
      <c r="C466" s="317">
        <v>15</v>
      </c>
      <c r="D466" s="318">
        <v>1.6183000000000001</v>
      </c>
    </row>
    <row r="467" spans="1:4" x14ac:dyDescent="0.3">
      <c r="A467" s="707"/>
      <c r="B467" s="699"/>
      <c r="C467" s="317">
        <v>16</v>
      </c>
      <c r="D467" s="318">
        <v>1.5947</v>
      </c>
    </row>
    <row r="468" spans="1:4" x14ac:dyDescent="0.3">
      <c r="A468" s="707"/>
      <c r="B468" s="699"/>
      <c r="C468" s="317">
        <v>17</v>
      </c>
      <c r="D468" s="318">
        <v>1.571</v>
      </c>
    </row>
    <row r="469" spans="1:4" x14ac:dyDescent="0.3">
      <c r="A469" s="707"/>
      <c r="B469" s="699"/>
      <c r="C469" s="317">
        <v>18</v>
      </c>
      <c r="D469" s="318">
        <v>1.5472999999999999</v>
      </c>
    </row>
    <row r="470" spans="1:4" x14ac:dyDescent="0.3">
      <c r="A470" s="707"/>
      <c r="B470" s="699"/>
      <c r="C470" s="317">
        <v>19</v>
      </c>
      <c r="D470" s="318">
        <v>1.5236000000000001</v>
      </c>
    </row>
    <row r="471" spans="1:4" x14ac:dyDescent="0.3">
      <c r="A471" s="707"/>
      <c r="B471" s="699"/>
      <c r="C471" s="317">
        <v>20</v>
      </c>
      <c r="D471" s="318">
        <v>1.4999</v>
      </c>
    </row>
    <row r="472" spans="1:4" ht="21" customHeight="1" x14ac:dyDescent="0.3">
      <c r="A472" s="388" t="s">
        <v>389</v>
      </c>
      <c r="B472" s="389"/>
      <c r="C472" s="390"/>
      <c r="D472" s="391"/>
    </row>
    <row r="473" spans="1:4" x14ac:dyDescent="0.3">
      <c r="A473" s="706" t="s">
        <v>390</v>
      </c>
      <c r="B473" s="708" t="s">
        <v>391</v>
      </c>
      <c r="C473" s="317">
        <v>1</v>
      </c>
      <c r="D473" s="318">
        <v>1.1606000000000001</v>
      </c>
    </row>
    <row r="474" spans="1:4" x14ac:dyDescent="0.3">
      <c r="A474" s="707"/>
      <c r="B474" s="699"/>
      <c r="C474" s="317">
        <v>2</v>
      </c>
      <c r="D474" s="318">
        <v>1.1606000000000001</v>
      </c>
    </row>
    <row r="475" spans="1:4" x14ac:dyDescent="0.3">
      <c r="A475" s="707"/>
      <c r="B475" s="699"/>
      <c r="C475" s="317">
        <v>3</v>
      </c>
      <c r="D475" s="318">
        <v>1.1456999999999999</v>
      </c>
    </row>
    <row r="476" spans="1:4" x14ac:dyDescent="0.3">
      <c r="A476" s="707"/>
      <c r="B476" s="699"/>
      <c r="C476" s="317">
        <v>4</v>
      </c>
      <c r="D476" s="318">
        <v>1.1321000000000001</v>
      </c>
    </row>
    <row r="477" spans="1:4" x14ac:dyDescent="0.3">
      <c r="A477" s="707"/>
      <c r="B477" s="699"/>
      <c r="C477" s="317">
        <v>5</v>
      </c>
      <c r="D477" s="318">
        <v>1.1186</v>
      </c>
    </row>
    <row r="478" spans="1:4" x14ac:dyDescent="0.3">
      <c r="A478" s="707"/>
      <c r="B478" s="699"/>
      <c r="C478" s="317">
        <v>6</v>
      </c>
      <c r="D478" s="318">
        <v>1.105</v>
      </c>
    </row>
    <row r="479" spans="1:4" x14ac:dyDescent="0.3">
      <c r="A479" s="707"/>
      <c r="B479" s="699"/>
      <c r="C479" s="317">
        <v>7</v>
      </c>
      <c r="D479" s="318">
        <v>1.0913999999999999</v>
      </c>
    </row>
    <row r="480" spans="1:4" x14ac:dyDescent="0.3">
      <c r="A480" s="707"/>
      <c r="B480" s="699"/>
      <c r="C480" s="317">
        <v>8</v>
      </c>
      <c r="D480" s="318">
        <v>1.0778000000000001</v>
      </c>
    </row>
    <row r="481" spans="1:4" x14ac:dyDescent="0.3">
      <c r="A481" s="707"/>
      <c r="B481" s="699"/>
      <c r="C481" s="317">
        <v>9</v>
      </c>
      <c r="D481" s="318">
        <v>1.0642</v>
      </c>
    </row>
    <row r="482" spans="1:4" x14ac:dyDescent="0.3">
      <c r="A482" s="707"/>
      <c r="B482" s="699"/>
      <c r="C482" s="317">
        <v>10</v>
      </c>
      <c r="D482" s="318">
        <v>1.0507</v>
      </c>
    </row>
    <row r="483" spans="1:4" x14ac:dyDescent="0.3">
      <c r="A483" s="707"/>
      <c r="B483" s="699"/>
      <c r="C483" s="317">
        <v>11</v>
      </c>
      <c r="D483" s="318">
        <v>1.0370999999999999</v>
      </c>
    </row>
    <row r="484" spans="1:4" x14ac:dyDescent="0.3">
      <c r="A484" s="707"/>
      <c r="B484" s="699"/>
      <c r="C484" s="317">
        <v>12</v>
      </c>
      <c r="D484" s="318">
        <v>1.0235000000000001</v>
      </c>
    </row>
    <row r="485" spans="1:4" x14ac:dyDescent="0.3">
      <c r="A485" s="707"/>
      <c r="B485" s="699"/>
      <c r="C485" s="317">
        <v>13</v>
      </c>
      <c r="D485" s="318">
        <v>1.0099</v>
      </c>
    </row>
    <row r="486" spans="1:4" x14ac:dyDescent="0.3">
      <c r="A486" s="707"/>
      <c r="B486" s="699"/>
      <c r="C486" s="317">
        <v>14</v>
      </c>
      <c r="D486" s="318">
        <v>0.99629999999999996</v>
      </c>
    </row>
    <row r="487" spans="1:4" x14ac:dyDescent="0.3">
      <c r="A487" s="707"/>
      <c r="B487" s="699"/>
      <c r="C487" s="317">
        <v>15</v>
      </c>
      <c r="D487" s="318">
        <v>0.98270000000000002</v>
      </c>
    </row>
    <row r="488" spans="1:4" x14ac:dyDescent="0.3">
      <c r="A488" s="707"/>
      <c r="B488" s="699"/>
      <c r="C488" s="317">
        <v>16</v>
      </c>
      <c r="D488" s="318">
        <v>0.96919999999999995</v>
      </c>
    </row>
    <row r="489" spans="1:4" x14ac:dyDescent="0.3">
      <c r="A489" s="707"/>
      <c r="B489" s="699"/>
      <c r="C489" s="317">
        <v>17</v>
      </c>
      <c r="D489" s="318">
        <v>0.9556</v>
      </c>
    </row>
    <row r="490" spans="1:4" x14ac:dyDescent="0.3">
      <c r="A490" s="706" t="s">
        <v>392</v>
      </c>
      <c r="B490" s="708" t="s">
        <v>393</v>
      </c>
      <c r="C490" s="317">
        <v>1</v>
      </c>
      <c r="D490" s="318">
        <v>1.1057999999999999</v>
      </c>
    </row>
    <row r="491" spans="1:4" x14ac:dyDescent="0.3">
      <c r="A491" s="707"/>
      <c r="B491" s="699"/>
      <c r="C491" s="317">
        <v>2</v>
      </c>
      <c r="D491" s="318">
        <v>1.0925</v>
      </c>
    </row>
    <row r="492" spans="1:4" x14ac:dyDescent="0.3">
      <c r="A492" s="707"/>
      <c r="B492" s="699"/>
      <c r="C492" s="317">
        <v>3</v>
      </c>
      <c r="D492" s="318">
        <v>1.0789</v>
      </c>
    </row>
    <row r="493" spans="1:4" x14ac:dyDescent="0.3">
      <c r="A493" s="707"/>
      <c r="B493" s="699"/>
      <c r="C493" s="317">
        <v>4</v>
      </c>
      <c r="D493" s="318">
        <v>1.0653999999999999</v>
      </c>
    </row>
    <row r="494" spans="1:4" x14ac:dyDescent="0.3">
      <c r="A494" s="707"/>
      <c r="B494" s="699"/>
      <c r="C494" s="317">
        <v>5</v>
      </c>
      <c r="D494" s="318">
        <v>1.0518000000000001</v>
      </c>
    </row>
    <row r="495" spans="1:4" x14ac:dyDescent="0.3">
      <c r="A495" s="707"/>
      <c r="B495" s="699"/>
      <c r="C495" s="317">
        <v>6</v>
      </c>
      <c r="D495" s="318">
        <v>1.0382</v>
      </c>
    </row>
    <row r="496" spans="1:4" x14ac:dyDescent="0.3">
      <c r="A496" s="707"/>
      <c r="B496" s="699"/>
      <c r="C496" s="317">
        <v>7</v>
      </c>
      <c r="D496" s="318">
        <v>1.0246999999999999</v>
      </c>
    </row>
    <row r="497" spans="1:4" x14ac:dyDescent="0.3">
      <c r="A497" s="707"/>
      <c r="B497" s="699"/>
      <c r="C497" s="317">
        <v>8</v>
      </c>
      <c r="D497" s="318">
        <v>1.0111000000000001</v>
      </c>
    </row>
    <row r="498" spans="1:4" x14ac:dyDescent="0.3">
      <c r="A498" s="707"/>
      <c r="B498" s="699"/>
      <c r="C498" s="317">
        <v>9</v>
      </c>
      <c r="D498" s="318">
        <v>0.99760000000000004</v>
      </c>
    </row>
    <row r="499" spans="1:4" x14ac:dyDescent="0.3">
      <c r="A499" s="707"/>
      <c r="B499" s="699"/>
      <c r="C499" s="317">
        <v>10</v>
      </c>
      <c r="D499" s="318">
        <v>0.98399999999999999</v>
      </c>
    </row>
    <row r="500" spans="1:4" x14ac:dyDescent="0.3">
      <c r="A500" s="707"/>
      <c r="B500" s="699"/>
      <c r="C500" s="317">
        <v>11</v>
      </c>
      <c r="D500" s="318">
        <v>0.97040000000000004</v>
      </c>
    </row>
    <row r="501" spans="1:4" x14ac:dyDescent="0.3">
      <c r="A501" s="707"/>
      <c r="B501" s="699"/>
      <c r="C501" s="317">
        <v>12</v>
      </c>
      <c r="D501" s="318">
        <v>0.95689999999999997</v>
      </c>
    </row>
    <row r="502" spans="1:4" x14ac:dyDescent="0.3">
      <c r="A502" s="707"/>
      <c r="B502" s="699"/>
      <c r="C502" s="317">
        <v>13</v>
      </c>
      <c r="D502" s="318">
        <v>0.94330000000000003</v>
      </c>
    </row>
    <row r="503" spans="1:4" x14ac:dyDescent="0.3">
      <c r="A503" s="707"/>
      <c r="B503" s="699"/>
      <c r="C503" s="317">
        <v>14</v>
      </c>
      <c r="D503" s="318">
        <v>0.92969999999999997</v>
      </c>
    </row>
    <row r="504" spans="1:4" x14ac:dyDescent="0.3">
      <c r="A504" s="707"/>
      <c r="B504" s="699"/>
      <c r="C504" s="317">
        <v>15</v>
      </c>
      <c r="D504" s="318">
        <v>0.91620000000000001</v>
      </c>
    </row>
    <row r="505" spans="1:4" x14ac:dyDescent="0.3">
      <c r="A505" s="707"/>
      <c r="B505" s="699"/>
      <c r="C505" s="317">
        <v>16</v>
      </c>
      <c r="D505" s="318">
        <v>0.90259999999999996</v>
      </c>
    </row>
    <row r="506" spans="1:4" x14ac:dyDescent="0.3">
      <c r="A506" s="707"/>
      <c r="B506" s="699"/>
      <c r="C506" s="317">
        <v>17</v>
      </c>
      <c r="D506" s="318">
        <v>0.88900000000000001</v>
      </c>
    </row>
    <row r="507" spans="1:4" x14ac:dyDescent="0.3">
      <c r="A507" s="707"/>
      <c r="B507" s="699"/>
      <c r="C507" s="317">
        <v>18</v>
      </c>
      <c r="D507" s="318">
        <v>0.87549999999999994</v>
      </c>
    </row>
    <row r="508" spans="1:4" ht="28" x14ac:dyDescent="0.3">
      <c r="A508" s="317" t="s">
        <v>394</v>
      </c>
      <c r="B508" s="387" t="s">
        <v>395</v>
      </c>
      <c r="C508" s="317">
        <v>1</v>
      </c>
      <c r="D508" s="318">
        <v>1.0829</v>
      </c>
    </row>
    <row r="509" spans="1:4" ht="28" x14ac:dyDescent="0.3">
      <c r="A509" s="317" t="s">
        <v>396</v>
      </c>
      <c r="B509" s="387" t="s">
        <v>397</v>
      </c>
      <c r="C509" s="317">
        <v>1</v>
      </c>
      <c r="D509" s="318">
        <v>0.92479999999999996</v>
      </c>
    </row>
    <row r="510" spans="1:4" x14ac:dyDescent="0.3">
      <c r="A510" s="313" t="s">
        <v>398</v>
      </c>
      <c r="B510" s="392" t="s">
        <v>399</v>
      </c>
      <c r="C510" s="313">
        <v>1</v>
      </c>
      <c r="D510" s="314">
        <v>0.94989999999999997</v>
      </c>
    </row>
    <row r="511" spans="1:4" ht="21" customHeight="1" x14ac:dyDescent="0.3">
      <c r="A511" s="388" t="s">
        <v>400</v>
      </c>
      <c r="B511" s="389"/>
      <c r="C511" s="390"/>
      <c r="D511" s="391"/>
    </row>
    <row r="512" spans="1:4" ht="28" x14ac:dyDescent="0.3">
      <c r="A512" s="320" t="s">
        <v>401</v>
      </c>
      <c r="B512" s="477" t="s">
        <v>402</v>
      </c>
      <c r="C512" s="320"/>
      <c r="D512" s="321"/>
    </row>
    <row r="513" spans="1:4" ht="28" x14ac:dyDescent="0.3">
      <c r="A513" s="323" t="s">
        <v>403</v>
      </c>
      <c r="B513" s="397" t="s">
        <v>404</v>
      </c>
      <c r="C513" s="323"/>
      <c r="D513" s="324"/>
    </row>
    <row r="514" spans="1:4" ht="28" x14ac:dyDescent="0.3">
      <c r="A514" s="317" t="s">
        <v>405</v>
      </c>
      <c r="B514" s="387" t="s">
        <v>3334</v>
      </c>
      <c r="C514" s="317"/>
      <c r="D514" s="318"/>
    </row>
    <row r="515" spans="1:4" ht="42" x14ac:dyDescent="0.3">
      <c r="A515" s="317" t="s">
        <v>407</v>
      </c>
      <c r="B515" s="387" t="s">
        <v>408</v>
      </c>
      <c r="C515" s="317"/>
      <c r="D515" s="318"/>
    </row>
    <row r="516" spans="1:4" x14ac:dyDescent="0.3">
      <c r="A516" s="313" t="s">
        <v>409</v>
      </c>
      <c r="B516" s="392" t="s">
        <v>410</v>
      </c>
      <c r="C516" s="313"/>
      <c r="D516" s="314"/>
    </row>
    <row r="517" spans="1:4" x14ac:dyDescent="0.3">
      <c r="A517" s="383" t="s">
        <v>411</v>
      </c>
      <c r="B517" s="384"/>
      <c r="C517" s="385"/>
      <c r="D517" s="386"/>
    </row>
    <row r="518" spans="1:4" ht="28" x14ac:dyDescent="0.3">
      <c r="A518" s="317" t="s">
        <v>412</v>
      </c>
      <c r="B518" s="387" t="s">
        <v>374</v>
      </c>
      <c r="C518" s="398">
        <v>1</v>
      </c>
      <c r="D518" s="399">
        <v>0.79590000000000005</v>
      </c>
    </row>
    <row r="519" spans="1:4" ht="42" x14ac:dyDescent="0.3">
      <c r="A519" s="317" t="s">
        <v>413</v>
      </c>
      <c r="B519" s="387" t="s">
        <v>414</v>
      </c>
      <c r="C519" s="398">
        <v>1</v>
      </c>
      <c r="D519" s="399">
        <v>0.88880000000000003</v>
      </c>
    </row>
    <row r="520" spans="1:4" ht="56" x14ac:dyDescent="0.3">
      <c r="A520" s="317" t="s">
        <v>415</v>
      </c>
      <c r="B520" s="387" t="s">
        <v>416</v>
      </c>
      <c r="C520" s="398">
        <v>1</v>
      </c>
      <c r="D520" s="399">
        <v>0.80559999999999998</v>
      </c>
    </row>
    <row r="521" spans="1:4" ht="56" x14ac:dyDescent="0.3">
      <c r="A521" s="317" t="s">
        <v>417</v>
      </c>
      <c r="B521" s="387" t="s">
        <v>418</v>
      </c>
      <c r="C521" s="398">
        <v>1</v>
      </c>
      <c r="D521" s="399">
        <v>0.75149999999999995</v>
      </c>
    </row>
    <row r="522" spans="1:4" x14ac:dyDescent="0.3">
      <c r="A522" s="388" t="s">
        <v>419</v>
      </c>
      <c r="B522" s="389"/>
      <c r="C522" s="400"/>
      <c r="D522" s="401"/>
    </row>
    <row r="523" spans="1:4" ht="28" x14ac:dyDescent="0.3">
      <c r="A523" s="317" t="s">
        <v>420</v>
      </c>
      <c r="B523" s="387" t="s">
        <v>421</v>
      </c>
      <c r="C523" s="398">
        <v>1</v>
      </c>
      <c r="D523" s="399">
        <v>1.1731</v>
      </c>
    </row>
    <row r="524" spans="1:4" ht="56" x14ac:dyDescent="0.3">
      <c r="A524" s="317" t="s">
        <v>422</v>
      </c>
      <c r="B524" s="387" t="s">
        <v>423</v>
      </c>
      <c r="C524" s="398">
        <v>1</v>
      </c>
      <c r="D524" s="399">
        <v>1.2443</v>
      </c>
    </row>
    <row r="525" spans="1:4" x14ac:dyDescent="0.3">
      <c r="A525" s="388" t="s">
        <v>424</v>
      </c>
      <c r="B525" s="389"/>
      <c r="C525" s="400"/>
      <c r="D525" s="401"/>
    </row>
    <row r="526" spans="1:4" x14ac:dyDescent="0.3">
      <c r="A526" s="313" t="s">
        <v>425</v>
      </c>
      <c r="B526" s="392" t="s">
        <v>426</v>
      </c>
      <c r="C526" s="402">
        <v>1</v>
      </c>
      <c r="D526" s="403">
        <v>0.75149999999999995</v>
      </c>
    </row>
  </sheetData>
  <mergeCells count="62">
    <mergeCell ref="A490:A507"/>
    <mergeCell ref="B490:B507"/>
    <mergeCell ref="A432:A451"/>
    <mergeCell ref="B432:B451"/>
    <mergeCell ref="A452:A471"/>
    <mergeCell ref="B452:B471"/>
    <mergeCell ref="A473:A489"/>
    <mergeCell ref="B473:B489"/>
    <mergeCell ref="A378:A394"/>
    <mergeCell ref="B378:B394"/>
    <mergeCell ref="A395:A414"/>
    <mergeCell ref="B395:B414"/>
    <mergeCell ref="A416:A431"/>
    <mergeCell ref="B416:B431"/>
    <mergeCell ref="A327:A342"/>
    <mergeCell ref="B327:B342"/>
    <mergeCell ref="A343:A359"/>
    <mergeCell ref="B343:B359"/>
    <mergeCell ref="A360:A377"/>
    <mergeCell ref="B360:B377"/>
    <mergeCell ref="A286:A303"/>
    <mergeCell ref="B286:B303"/>
    <mergeCell ref="A305:A315"/>
    <mergeCell ref="B305:B315"/>
    <mergeCell ref="A316:A326"/>
    <mergeCell ref="B316:B326"/>
    <mergeCell ref="A239:A257"/>
    <mergeCell ref="B239:B257"/>
    <mergeCell ref="A258:A269"/>
    <mergeCell ref="B258:B269"/>
    <mergeCell ref="A270:A285"/>
    <mergeCell ref="B270:B285"/>
    <mergeCell ref="A189:A209"/>
    <mergeCell ref="B189:B209"/>
    <mergeCell ref="A210:A229"/>
    <mergeCell ref="B210:B229"/>
    <mergeCell ref="A230:A238"/>
    <mergeCell ref="B230:B238"/>
    <mergeCell ref="A137:A153"/>
    <mergeCell ref="B137:B153"/>
    <mergeCell ref="A154:A172"/>
    <mergeCell ref="B154:B172"/>
    <mergeCell ref="A173:A188"/>
    <mergeCell ref="B173:B188"/>
    <mergeCell ref="A80:A97"/>
    <mergeCell ref="B80:B97"/>
    <mergeCell ref="A98:A116"/>
    <mergeCell ref="B98:B116"/>
    <mergeCell ref="A117:A136"/>
    <mergeCell ref="B117:B136"/>
    <mergeCell ref="A50:A56"/>
    <mergeCell ref="B50:B56"/>
    <mergeCell ref="A57:A62"/>
    <mergeCell ref="B57:B62"/>
    <mergeCell ref="A63:A79"/>
    <mergeCell ref="B63:B79"/>
    <mergeCell ref="A3:D3"/>
    <mergeCell ref="A4:D4"/>
    <mergeCell ref="A11:A29"/>
    <mergeCell ref="B11:B29"/>
    <mergeCell ref="A30:A48"/>
    <mergeCell ref="B30:B48"/>
  </mergeCells>
  <pageMargins left="0.39370078740157499" right="0.39370078740157499" top="0.78740157480314998" bottom="0.78740157480314998" header="0.31496062992126" footer="0.31496062992126"/>
  <pageSetup paperSize="9" scale="85" fitToHeight="0" orientation="portrait" cellComments="atEnd" verticalDpi="0" r:id="rId1"/>
  <headerFooter>
    <oddFooter xml:space="preserve">&amp;H von &amp;A&amp;PAEB-Psych 2018 - Deutsche Krankenhausgesellschaft e. &amp;L&amp;&amp;R&amp;Z von </oddFooter>
  </headerFooter>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5">
    <tabColor rgb="FF7030A0"/>
    <pageSetUpPr fitToPage="1"/>
  </sheetPr>
  <dimension ref="A1:G28"/>
  <sheetViews>
    <sheetView workbookViewId="0"/>
  </sheetViews>
  <sheetFormatPr baseColWidth="10" defaultColWidth="10.08203125" defaultRowHeight="12.5" x14ac:dyDescent="0.25"/>
  <cols>
    <col min="1" max="1" width="7.83203125" style="295" customWidth="1"/>
    <col min="2" max="2" width="26.9140625" style="295" customWidth="1"/>
    <col min="3" max="3" width="9.33203125" style="295" customWidth="1"/>
    <col min="4" max="4" width="9.83203125" style="295" customWidth="1"/>
    <col min="5" max="5" width="42.6640625" style="295" customWidth="1"/>
    <col min="6" max="7" width="10.08203125" style="295"/>
    <col min="8" max="16384" width="10.08203125" style="296"/>
  </cols>
  <sheetData>
    <row r="1" spans="1:7" ht="14" x14ac:dyDescent="0.3">
      <c r="A1" s="297" t="s">
        <v>3250</v>
      </c>
      <c r="B1" s="297"/>
      <c r="C1" s="297"/>
      <c r="D1" s="362"/>
      <c r="E1" s="362"/>
      <c r="F1" s="382" t="s">
        <v>3297</v>
      </c>
      <c r="G1" s="296"/>
    </row>
    <row r="2" spans="1:7" ht="14" x14ac:dyDescent="0.3">
      <c r="A2" s="297"/>
      <c r="B2" s="297"/>
      <c r="C2" s="297"/>
      <c r="D2" s="297"/>
      <c r="E2" s="362"/>
      <c r="F2" s="362"/>
      <c r="G2" s="296"/>
    </row>
    <row r="3" spans="1:7" ht="14" x14ac:dyDescent="0.3">
      <c r="A3" s="676" t="s">
        <v>332</v>
      </c>
      <c r="B3" s="714"/>
      <c r="C3" s="714"/>
      <c r="D3" s="714"/>
      <c r="E3" s="714"/>
      <c r="F3" s="714"/>
      <c r="G3" s="296"/>
    </row>
    <row r="4" spans="1:7" ht="14" x14ac:dyDescent="0.3">
      <c r="A4" s="678" t="s">
        <v>3251</v>
      </c>
      <c r="B4" s="714"/>
      <c r="C4" s="714"/>
      <c r="D4" s="714"/>
      <c r="E4" s="714"/>
      <c r="F4" s="714"/>
      <c r="G4" s="296"/>
    </row>
    <row r="5" spans="1:7" ht="14" x14ac:dyDescent="0.3">
      <c r="A5" s="300"/>
      <c r="B5" s="198"/>
      <c r="C5" s="363"/>
      <c r="D5" s="363"/>
      <c r="E5" s="363"/>
      <c r="F5" s="363"/>
      <c r="G5" s="296"/>
    </row>
    <row r="6" spans="1:7" ht="13.25" customHeight="1" x14ac:dyDescent="0.25">
      <c r="A6" s="679" t="s">
        <v>3252</v>
      </c>
      <c r="B6" s="679" t="s">
        <v>334</v>
      </c>
      <c r="C6" s="681" t="s">
        <v>3253</v>
      </c>
      <c r="D6" s="683" t="s">
        <v>3336</v>
      </c>
      <c r="E6" s="684"/>
      <c r="F6" s="685" t="s">
        <v>4035</v>
      </c>
      <c r="G6" s="296"/>
    </row>
    <row r="7" spans="1:7" ht="26.25" customHeight="1" x14ac:dyDescent="0.25">
      <c r="A7" s="680"/>
      <c r="B7" s="680"/>
      <c r="C7" s="682"/>
      <c r="D7" s="364" t="s">
        <v>3255</v>
      </c>
      <c r="E7" s="365" t="s">
        <v>432</v>
      </c>
      <c r="F7" s="686"/>
      <c r="G7" s="296"/>
    </row>
    <row r="8" spans="1:7" x14ac:dyDescent="0.25">
      <c r="A8" s="304">
        <v>1</v>
      </c>
      <c r="B8" s="305">
        <v>2</v>
      </c>
      <c r="C8" s="304">
        <v>3</v>
      </c>
      <c r="D8" s="304">
        <v>4</v>
      </c>
      <c r="E8" s="304">
        <v>5</v>
      </c>
      <c r="F8" s="366">
        <v>6</v>
      </c>
      <c r="G8" s="296"/>
    </row>
    <row r="9" spans="1:7" ht="40.5" customHeight="1" x14ac:dyDescent="0.25">
      <c r="A9" s="336" t="s">
        <v>3256</v>
      </c>
      <c r="B9" s="712" t="s">
        <v>3257</v>
      </c>
      <c r="C9" s="345" t="s">
        <v>435</v>
      </c>
      <c r="D9" s="450" t="s">
        <v>3258</v>
      </c>
      <c r="E9" s="451" t="s">
        <v>3259</v>
      </c>
      <c r="F9" s="452"/>
      <c r="G9" s="296"/>
    </row>
    <row r="10" spans="1:7" x14ac:dyDescent="0.25">
      <c r="A10" s="338" t="s">
        <v>435</v>
      </c>
      <c r="B10" s="669"/>
      <c r="C10" s="337" t="s">
        <v>3260</v>
      </c>
      <c r="D10" s="450" t="s">
        <v>3261</v>
      </c>
      <c r="E10" s="343" t="s">
        <v>4036</v>
      </c>
      <c r="F10" s="452">
        <v>1.1997</v>
      </c>
      <c r="G10" s="296"/>
    </row>
    <row r="11" spans="1:7" x14ac:dyDescent="0.25">
      <c r="A11" s="338" t="s">
        <v>435</v>
      </c>
      <c r="B11" s="669"/>
      <c r="C11" s="337" t="s">
        <v>3263</v>
      </c>
      <c r="D11" s="450" t="s">
        <v>3264</v>
      </c>
      <c r="E11" s="342" t="s">
        <v>3282</v>
      </c>
      <c r="F11" s="452">
        <v>1.9173</v>
      </c>
      <c r="G11" s="296"/>
    </row>
    <row r="12" spans="1:7" x14ac:dyDescent="0.25">
      <c r="A12" s="338" t="s">
        <v>435</v>
      </c>
      <c r="B12" s="670"/>
      <c r="C12" s="337" t="s">
        <v>3266</v>
      </c>
      <c r="D12" s="450" t="s">
        <v>3267</v>
      </c>
      <c r="E12" s="342" t="s">
        <v>3285</v>
      </c>
      <c r="F12" s="452">
        <v>2.9756</v>
      </c>
      <c r="G12" s="296"/>
    </row>
    <row r="13" spans="1:7" ht="40.5" customHeight="1" x14ac:dyDescent="0.25">
      <c r="A13" s="336" t="s">
        <v>3268</v>
      </c>
      <c r="B13" s="712" t="s">
        <v>3269</v>
      </c>
      <c r="C13" s="337" t="s">
        <v>4037</v>
      </c>
      <c r="D13" s="337" t="s">
        <v>3270</v>
      </c>
      <c r="E13" s="450" t="s">
        <v>3271</v>
      </c>
      <c r="F13" s="452">
        <v>0.18099999999999999</v>
      </c>
      <c r="G13" s="296"/>
    </row>
    <row r="14" spans="1:7" ht="37.5" x14ac:dyDescent="0.25">
      <c r="A14" s="338" t="s">
        <v>435</v>
      </c>
      <c r="B14" s="669"/>
      <c r="C14" s="337" t="s">
        <v>4038</v>
      </c>
      <c r="D14" s="337" t="s">
        <v>3272</v>
      </c>
      <c r="E14" s="450" t="s">
        <v>3273</v>
      </c>
      <c r="F14" s="452">
        <v>0.2268</v>
      </c>
      <c r="G14" s="296"/>
    </row>
    <row r="15" spans="1:7" ht="52.5" customHeight="1" x14ac:dyDescent="0.25">
      <c r="A15" s="341" t="s">
        <v>435</v>
      </c>
      <c r="B15" s="670"/>
      <c r="C15" s="337" t="s">
        <v>4039</v>
      </c>
      <c r="D15" s="337" t="s">
        <v>3274</v>
      </c>
      <c r="E15" s="450" t="s">
        <v>4040</v>
      </c>
      <c r="F15" s="452">
        <v>0.25690000000000002</v>
      </c>
      <c r="G15" s="296"/>
    </row>
    <row r="16" spans="1:7" ht="50" x14ac:dyDescent="0.25">
      <c r="A16" s="336" t="s">
        <v>3275</v>
      </c>
      <c r="B16" s="671" t="s">
        <v>4041</v>
      </c>
      <c r="C16" s="453"/>
      <c r="D16" s="453" t="s">
        <v>3276</v>
      </c>
      <c r="E16" s="454" t="s">
        <v>4041</v>
      </c>
      <c r="F16" s="452"/>
      <c r="G16" s="296"/>
    </row>
    <row r="17" spans="1:7" x14ac:dyDescent="0.25">
      <c r="A17" s="338"/>
      <c r="B17" s="672"/>
      <c r="C17" s="453" t="s">
        <v>3277</v>
      </c>
      <c r="D17" s="453" t="s">
        <v>3278</v>
      </c>
      <c r="E17" s="454" t="s">
        <v>3279</v>
      </c>
      <c r="F17" s="452">
        <v>0.58089999999999997</v>
      </c>
      <c r="G17" s="296"/>
    </row>
    <row r="18" spans="1:7" ht="40.5" customHeight="1" x14ac:dyDescent="0.25">
      <c r="A18" s="338"/>
      <c r="B18" s="672"/>
      <c r="C18" s="453" t="s">
        <v>3280</v>
      </c>
      <c r="D18" s="453" t="s">
        <v>3281</v>
      </c>
      <c r="E18" s="454" t="s">
        <v>3282</v>
      </c>
      <c r="F18" s="452">
        <v>0.87870000000000004</v>
      </c>
      <c r="G18" s="296"/>
    </row>
    <row r="19" spans="1:7" x14ac:dyDescent="0.25">
      <c r="A19" s="338"/>
      <c r="B19" s="672"/>
      <c r="C19" s="453" t="s">
        <v>3283</v>
      </c>
      <c r="D19" s="453" t="s">
        <v>3284</v>
      </c>
      <c r="E19" s="454" t="s">
        <v>3285</v>
      </c>
      <c r="F19" s="452">
        <v>1.2654000000000001</v>
      </c>
      <c r="G19" s="296"/>
    </row>
    <row r="20" spans="1:7" ht="37.5" x14ac:dyDescent="0.25">
      <c r="A20" s="455" t="s">
        <v>3286</v>
      </c>
      <c r="B20" s="713" t="s">
        <v>4042</v>
      </c>
      <c r="C20" s="453"/>
      <c r="D20" s="453" t="s">
        <v>3287</v>
      </c>
      <c r="E20" s="454" t="s">
        <v>4042</v>
      </c>
      <c r="F20" s="452"/>
      <c r="G20" s="296"/>
    </row>
    <row r="21" spans="1:7" x14ac:dyDescent="0.25">
      <c r="A21" s="338"/>
      <c r="B21" s="674"/>
      <c r="C21" s="453" t="s">
        <v>3288</v>
      </c>
      <c r="D21" s="453" t="s">
        <v>3289</v>
      </c>
      <c r="E21" s="454" t="s">
        <v>3279</v>
      </c>
      <c r="F21" s="452">
        <v>1.4545999999999999</v>
      </c>
      <c r="G21" s="296"/>
    </row>
    <row r="22" spans="1:7" x14ac:dyDescent="0.25">
      <c r="A22" s="338"/>
      <c r="B22" s="674"/>
      <c r="C22" s="453" t="s">
        <v>3290</v>
      </c>
      <c r="D22" s="453" t="s">
        <v>3291</v>
      </c>
      <c r="E22" s="454" t="s">
        <v>3282</v>
      </c>
      <c r="F22" s="452">
        <v>2.0838000000000001</v>
      </c>
      <c r="G22" s="296"/>
    </row>
    <row r="23" spans="1:7" x14ac:dyDescent="0.25">
      <c r="A23" s="341"/>
      <c r="B23" s="675"/>
      <c r="C23" s="453" t="s">
        <v>3292</v>
      </c>
      <c r="D23" s="453" t="s">
        <v>3293</v>
      </c>
      <c r="E23" s="454" t="s">
        <v>3285</v>
      </c>
      <c r="F23" s="456">
        <v>3.2446999999999999</v>
      </c>
      <c r="G23" s="296"/>
    </row>
    <row r="24" spans="1:7" x14ac:dyDescent="0.25">
      <c r="A24" s="448"/>
      <c r="B24" s="457"/>
      <c r="C24" s="458"/>
      <c r="D24" s="458"/>
      <c r="E24" s="458"/>
      <c r="F24" s="459"/>
      <c r="G24" s="296"/>
    </row>
    <row r="25" spans="1:7" ht="13" x14ac:dyDescent="0.3">
      <c r="A25" s="357" t="s">
        <v>4043</v>
      </c>
      <c r="B25" s="457"/>
      <c r="C25" s="458"/>
      <c r="D25" s="458"/>
      <c r="E25" s="458"/>
      <c r="F25" s="459"/>
      <c r="G25" s="296"/>
    </row>
    <row r="26" spans="1:7" x14ac:dyDescent="0.25">
      <c r="A26" s="460"/>
      <c r="B26" s="460"/>
      <c r="C26" s="460"/>
      <c r="D26" s="460"/>
      <c r="E26" s="460"/>
      <c r="F26" s="461"/>
    </row>
    <row r="27" spans="1:7" ht="15" x14ac:dyDescent="0.3">
      <c r="A27" s="462" t="s">
        <v>3294</v>
      </c>
      <c r="B27" s="463" t="s">
        <v>3295</v>
      </c>
      <c r="C27" s="460"/>
      <c r="D27" s="460"/>
      <c r="E27" s="460"/>
      <c r="F27" s="460"/>
    </row>
    <row r="28" spans="1:7" ht="14" x14ac:dyDescent="0.3">
      <c r="A28" s="362"/>
      <c r="B28" s="464" t="s">
        <v>3296</v>
      </c>
      <c r="C28" s="460"/>
      <c r="D28" s="460"/>
      <c r="E28" s="460"/>
      <c r="F28" s="460"/>
    </row>
  </sheetData>
  <mergeCells count="11">
    <mergeCell ref="B9:B12"/>
    <mergeCell ref="B13:B15"/>
    <mergeCell ref="B16:B19"/>
    <mergeCell ref="B20:B23"/>
    <mergeCell ref="A3:F3"/>
    <mergeCell ref="A4:F4"/>
    <mergeCell ref="A6:A7"/>
    <mergeCell ref="B6:B7"/>
    <mergeCell ref="C6:C7"/>
    <mergeCell ref="D6:E6"/>
    <mergeCell ref="F6:F7"/>
  </mergeCells>
  <pageMargins left="0.70866141732283472" right="0.70866141732283472" top="0.78740157480314965" bottom="0.78740157480314965" header="0.31496062992125984" footer="0.31496062992125984"/>
  <pageSetup paperSize="9" scale="68" orientation="portrait" r:id="rId1"/>
  <headerFooter alignWithMargins="0">
    <oddFooter>&amp;RSeite &amp;P</oddFooter>
  </headerFooter>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4">
    <tabColor rgb="FF7030A0"/>
  </sheetPr>
  <dimension ref="A1:M1118"/>
  <sheetViews>
    <sheetView workbookViewId="0">
      <selection activeCell="F988" sqref="F988"/>
    </sheetView>
  </sheetViews>
  <sheetFormatPr baseColWidth="10" defaultColWidth="10" defaultRowHeight="12.5" x14ac:dyDescent="0.25"/>
  <cols>
    <col min="1" max="1" width="9" style="361" customWidth="1"/>
    <col min="2" max="2" width="20.4140625" style="361" customWidth="1"/>
    <col min="3" max="3" width="9" style="361" customWidth="1"/>
    <col min="4" max="4" width="10.4140625" style="361" customWidth="1"/>
    <col min="5" max="5" width="42.33203125" style="361" customWidth="1"/>
    <col min="6" max="6" width="12.4140625" style="361" customWidth="1"/>
    <col min="7" max="7" width="11.6640625" style="330" customWidth="1"/>
    <col min="8" max="8" width="9.08203125" style="330" customWidth="1"/>
    <col min="9" max="9" width="11.58203125" style="331" customWidth="1"/>
    <col min="10" max="11" width="8.6640625" style="330" customWidth="1"/>
    <col min="12" max="12" width="10" style="330" customWidth="1"/>
    <col min="13" max="13" width="9.4140625" style="329" customWidth="1"/>
    <col min="14" max="16384" width="10" style="330"/>
  </cols>
  <sheetData>
    <row r="1" spans="1:13" s="327" customFormat="1" ht="14" x14ac:dyDescent="0.3">
      <c r="A1" s="408" t="s">
        <v>427</v>
      </c>
      <c r="B1" s="409"/>
      <c r="C1" s="409"/>
      <c r="D1" s="410"/>
      <c r="E1" s="409"/>
      <c r="F1" s="411" t="s">
        <v>3297</v>
      </c>
    </row>
    <row r="2" spans="1:13" ht="9.75" customHeight="1" x14ac:dyDescent="0.35">
      <c r="A2" s="412"/>
      <c r="B2" s="413"/>
      <c r="C2" s="414"/>
      <c r="D2" s="414"/>
      <c r="E2" s="415"/>
      <c r="F2" s="416"/>
      <c r="I2" s="330"/>
      <c r="M2" s="330"/>
    </row>
    <row r="3" spans="1:13" ht="21" customHeight="1" x14ac:dyDescent="0.25">
      <c r="A3" s="687" t="s">
        <v>332</v>
      </c>
      <c r="B3" s="687"/>
      <c r="C3" s="687"/>
      <c r="D3" s="687"/>
      <c r="E3" s="687"/>
      <c r="F3" s="687"/>
      <c r="I3" s="330"/>
      <c r="M3" s="330"/>
    </row>
    <row r="4" spans="1:13" ht="21" customHeight="1" x14ac:dyDescent="0.25">
      <c r="A4" s="688" t="s">
        <v>428</v>
      </c>
      <c r="B4" s="688"/>
      <c r="C4" s="688"/>
      <c r="D4" s="688"/>
      <c r="E4" s="688"/>
      <c r="F4" s="688"/>
      <c r="I4" s="330"/>
      <c r="M4" s="330"/>
    </row>
    <row r="5" spans="1:13" ht="21" customHeight="1" x14ac:dyDescent="0.3">
      <c r="A5" s="417"/>
      <c r="B5" s="418"/>
      <c r="C5" s="419"/>
      <c r="D5" s="419"/>
      <c r="E5" s="420"/>
      <c r="F5" s="421"/>
      <c r="I5" s="330"/>
      <c r="M5" s="330"/>
    </row>
    <row r="6" spans="1:13" ht="15" customHeight="1" x14ac:dyDescent="0.25">
      <c r="A6" s="690" t="s">
        <v>429</v>
      </c>
      <c r="B6" s="690" t="s">
        <v>334</v>
      </c>
      <c r="C6" s="690" t="s">
        <v>430</v>
      </c>
      <c r="D6" s="691" t="s">
        <v>3336</v>
      </c>
      <c r="E6" s="691"/>
      <c r="F6" s="690" t="s">
        <v>431</v>
      </c>
      <c r="I6" s="330"/>
      <c r="M6" s="330"/>
    </row>
    <row r="7" spans="1:13" ht="13" x14ac:dyDescent="0.25">
      <c r="A7" s="690"/>
      <c r="B7" s="690"/>
      <c r="C7" s="690"/>
      <c r="D7" s="332" t="s">
        <v>86</v>
      </c>
      <c r="E7" s="332" t="s">
        <v>432</v>
      </c>
      <c r="F7" s="690"/>
      <c r="I7" s="330"/>
      <c r="M7" s="330"/>
    </row>
    <row r="8" spans="1:13" x14ac:dyDescent="0.25">
      <c r="A8" s="333">
        <v>1</v>
      </c>
      <c r="B8" s="333">
        <v>2</v>
      </c>
      <c r="C8" s="333">
        <v>3</v>
      </c>
      <c r="D8" s="333">
        <v>4</v>
      </c>
      <c r="E8" s="333">
        <v>5</v>
      </c>
      <c r="F8" s="333">
        <v>6</v>
      </c>
      <c r="I8" s="330"/>
      <c r="M8" s="330"/>
    </row>
    <row r="9" spans="1:13" ht="12.75" customHeight="1" x14ac:dyDescent="0.25">
      <c r="A9" s="422" t="s">
        <v>433</v>
      </c>
      <c r="B9" s="422" t="s">
        <v>434</v>
      </c>
      <c r="C9" s="423"/>
      <c r="D9" s="424"/>
      <c r="E9" s="692" t="s">
        <v>436</v>
      </c>
      <c r="F9" s="693"/>
      <c r="I9" s="330"/>
      <c r="M9" s="330"/>
    </row>
    <row r="10" spans="1:13" ht="14" x14ac:dyDescent="0.25">
      <c r="A10" s="425"/>
      <c r="B10" s="425"/>
      <c r="C10" s="423" t="s">
        <v>437</v>
      </c>
      <c r="D10" s="424" t="s">
        <v>438</v>
      </c>
      <c r="E10" s="426" t="s">
        <v>439</v>
      </c>
      <c r="F10" s="427">
        <v>210.48</v>
      </c>
      <c r="I10" s="330"/>
      <c r="M10" s="330"/>
    </row>
    <row r="11" spans="1:13" ht="14" x14ac:dyDescent="0.25">
      <c r="A11" s="425"/>
      <c r="B11" s="425"/>
      <c r="C11" s="423" t="s">
        <v>440</v>
      </c>
      <c r="D11" s="424" t="s">
        <v>441</v>
      </c>
      <c r="E11" s="426" t="s">
        <v>442</v>
      </c>
      <c r="F11" s="427">
        <v>242.05</v>
      </c>
      <c r="I11" s="330"/>
      <c r="M11" s="330"/>
    </row>
    <row r="12" spans="1:13" ht="14" x14ac:dyDescent="0.25">
      <c r="A12" s="425"/>
      <c r="B12" s="425"/>
      <c r="C12" s="423" t="s">
        <v>443</v>
      </c>
      <c r="D12" s="424" t="s">
        <v>444</v>
      </c>
      <c r="E12" s="426" t="s">
        <v>445</v>
      </c>
      <c r="F12" s="427">
        <v>273.62</v>
      </c>
      <c r="I12" s="330"/>
      <c r="M12" s="330"/>
    </row>
    <row r="13" spans="1:13" ht="14" x14ac:dyDescent="0.25">
      <c r="A13" s="425"/>
      <c r="B13" s="425"/>
      <c r="C13" s="423" t="s">
        <v>446</v>
      </c>
      <c r="D13" s="424" t="s">
        <v>447</v>
      </c>
      <c r="E13" s="426" t="s">
        <v>448</v>
      </c>
      <c r="F13" s="427">
        <v>305.2</v>
      </c>
      <c r="I13" s="330"/>
      <c r="M13" s="330"/>
    </row>
    <row r="14" spans="1:13" ht="14" x14ac:dyDescent="0.25">
      <c r="A14" s="425"/>
      <c r="B14" s="425"/>
      <c r="C14" s="423" t="s">
        <v>449</v>
      </c>
      <c r="D14" s="424" t="s">
        <v>450</v>
      </c>
      <c r="E14" s="426" t="s">
        <v>451</v>
      </c>
      <c r="F14" s="427">
        <v>336.77</v>
      </c>
      <c r="I14" s="330"/>
      <c r="M14" s="330"/>
    </row>
    <row r="15" spans="1:13" ht="14" x14ac:dyDescent="0.25">
      <c r="A15" s="428"/>
      <c r="B15" s="428"/>
      <c r="C15" s="423" t="s">
        <v>452</v>
      </c>
      <c r="D15" s="424" t="s">
        <v>453</v>
      </c>
      <c r="E15" s="426" t="s">
        <v>3337</v>
      </c>
      <c r="F15" s="427">
        <v>368.34</v>
      </c>
      <c r="I15" s="330"/>
      <c r="M15" s="330"/>
    </row>
    <row r="16" spans="1:13" ht="12.75" customHeight="1" x14ac:dyDescent="0.25">
      <c r="A16" s="422" t="s">
        <v>454</v>
      </c>
      <c r="B16" s="422" t="s">
        <v>455</v>
      </c>
      <c r="C16" s="423"/>
      <c r="D16" s="424"/>
      <c r="E16" s="692" t="s">
        <v>456</v>
      </c>
      <c r="F16" s="693"/>
      <c r="I16" s="330"/>
      <c r="M16" s="330"/>
    </row>
    <row r="17" spans="1:13" ht="14" x14ac:dyDescent="0.25">
      <c r="A17" s="425"/>
      <c r="B17" s="425"/>
      <c r="C17" s="423" t="s">
        <v>457</v>
      </c>
      <c r="D17" s="424" t="s">
        <v>458</v>
      </c>
      <c r="E17" s="426" t="s">
        <v>459</v>
      </c>
      <c r="F17" s="427">
        <v>157.47999999999999</v>
      </c>
      <c r="I17" s="330"/>
      <c r="M17" s="330"/>
    </row>
    <row r="18" spans="1:13" ht="14" x14ac:dyDescent="0.25">
      <c r="A18" s="425"/>
      <c r="B18" s="425"/>
      <c r="C18" s="423" t="s">
        <v>460</v>
      </c>
      <c r="D18" s="424" t="s">
        <v>461</v>
      </c>
      <c r="E18" s="426" t="s">
        <v>462</v>
      </c>
      <c r="F18" s="427">
        <v>172.72</v>
      </c>
      <c r="I18" s="330"/>
      <c r="M18" s="330"/>
    </row>
    <row r="19" spans="1:13" ht="14" x14ac:dyDescent="0.25">
      <c r="A19" s="425"/>
      <c r="B19" s="425"/>
      <c r="C19" s="423" t="s">
        <v>463</v>
      </c>
      <c r="D19" s="424" t="s">
        <v>464</v>
      </c>
      <c r="E19" s="426" t="s">
        <v>465</v>
      </c>
      <c r="F19" s="427">
        <v>187.96</v>
      </c>
      <c r="I19" s="330"/>
      <c r="M19" s="330"/>
    </row>
    <row r="20" spans="1:13" ht="14" x14ac:dyDescent="0.25">
      <c r="A20" s="425"/>
      <c r="B20" s="425"/>
      <c r="C20" s="423" t="s">
        <v>466</v>
      </c>
      <c r="D20" s="424" t="s">
        <v>467</v>
      </c>
      <c r="E20" s="426" t="s">
        <v>468</v>
      </c>
      <c r="F20" s="427">
        <v>203.2</v>
      </c>
      <c r="I20" s="330"/>
      <c r="M20" s="330"/>
    </row>
    <row r="21" spans="1:13" ht="14" x14ac:dyDescent="0.25">
      <c r="A21" s="425"/>
      <c r="B21" s="425"/>
      <c r="C21" s="423" t="s">
        <v>469</v>
      </c>
      <c r="D21" s="424" t="s">
        <v>470</v>
      </c>
      <c r="E21" s="426" t="s">
        <v>471</v>
      </c>
      <c r="F21" s="427">
        <v>218.44</v>
      </c>
      <c r="I21" s="330"/>
      <c r="M21" s="330"/>
    </row>
    <row r="22" spans="1:13" ht="14" x14ac:dyDescent="0.25">
      <c r="A22" s="428"/>
      <c r="B22" s="428"/>
      <c r="C22" s="423" t="s">
        <v>472</v>
      </c>
      <c r="D22" s="424" t="s">
        <v>473</v>
      </c>
      <c r="E22" s="426" t="s">
        <v>3338</v>
      </c>
      <c r="F22" s="427">
        <v>233.68</v>
      </c>
      <c r="I22" s="330"/>
      <c r="M22" s="330"/>
    </row>
    <row r="23" spans="1:13" ht="26.25" customHeight="1" x14ac:dyDescent="0.25">
      <c r="A23" s="422" t="s">
        <v>474</v>
      </c>
      <c r="B23" s="429" t="s">
        <v>475</v>
      </c>
      <c r="C23" s="423"/>
      <c r="D23" s="424"/>
      <c r="E23" s="692" t="s">
        <v>476</v>
      </c>
      <c r="F23" s="693"/>
      <c r="I23" s="330"/>
      <c r="M23" s="330"/>
    </row>
    <row r="24" spans="1:13" ht="14" x14ac:dyDescent="0.25">
      <c r="A24" s="425"/>
      <c r="B24" s="425"/>
      <c r="C24" s="423" t="s">
        <v>477</v>
      </c>
      <c r="D24" s="424" t="s">
        <v>478</v>
      </c>
      <c r="E24" s="426" t="s">
        <v>479</v>
      </c>
      <c r="F24" s="427">
        <v>851.38</v>
      </c>
      <c r="I24" s="330"/>
      <c r="M24" s="330"/>
    </row>
    <row r="25" spans="1:13" ht="14" x14ac:dyDescent="0.25">
      <c r="A25" s="425"/>
      <c r="B25" s="425"/>
      <c r="C25" s="423" t="s">
        <v>480</v>
      </c>
      <c r="D25" s="424" t="s">
        <v>481</v>
      </c>
      <c r="E25" s="426" t="s">
        <v>482</v>
      </c>
      <c r="F25" s="427">
        <v>1073.48</v>
      </c>
      <c r="I25" s="330"/>
      <c r="M25" s="330"/>
    </row>
    <row r="26" spans="1:13" ht="14" x14ac:dyDescent="0.25">
      <c r="A26" s="425"/>
      <c r="B26" s="425"/>
      <c r="C26" s="423" t="s">
        <v>483</v>
      </c>
      <c r="D26" s="424" t="s">
        <v>484</v>
      </c>
      <c r="E26" s="426" t="s">
        <v>485</v>
      </c>
      <c r="F26" s="427">
        <v>1295.58</v>
      </c>
      <c r="I26" s="330"/>
      <c r="M26" s="330"/>
    </row>
    <row r="27" spans="1:13" ht="14" x14ac:dyDescent="0.25">
      <c r="A27" s="425"/>
      <c r="B27" s="425"/>
      <c r="C27" s="423" t="s">
        <v>486</v>
      </c>
      <c r="D27" s="424" t="s">
        <v>487</v>
      </c>
      <c r="E27" s="426" t="s">
        <v>488</v>
      </c>
      <c r="F27" s="427">
        <v>1517.68</v>
      </c>
      <c r="I27" s="330"/>
      <c r="M27" s="330"/>
    </row>
    <row r="28" spans="1:13" ht="14" x14ac:dyDescent="0.25">
      <c r="A28" s="425"/>
      <c r="B28" s="425"/>
      <c r="C28" s="423" t="s">
        <v>489</v>
      </c>
      <c r="D28" s="424" t="s">
        <v>490</v>
      </c>
      <c r="E28" s="426" t="s">
        <v>491</v>
      </c>
      <c r="F28" s="427">
        <v>1739.78</v>
      </c>
      <c r="I28" s="330"/>
      <c r="M28" s="330"/>
    </row>
    <row r="29" spans="1:13" ht="14" x14ac:dyDescent="0.25">
      <c r="A29" s="425"/>
      <c r="B29" s="425"/>
      <c r="C29" s="423" t="s">
        <v>492</v>
      </c>
      <c r="D29" s="424" t="s">
        <v>493</v>
      </c>
      <c r="E29" s="426" t="s">
        <v>494</v>
      </c>
      <c r="F29" s="427">
        <v>1961.88</v>
      </c>
      <c r="I29" s="330"/>
      <c r="M29" s="330"/>
    </row>
    <row r="30" spans="1:13" ht="14" x14ac:dyDescent="0.25">
      <c r="A30" s="425"/>
      <c r="B30" s="425"/>
      <c r="C30" s="423" t="s">
        <v>495</v>
      </c>
      <c r="D30" s="424" t="s">
        <v>496</v>
      </c>
      <c r="E30" s="426" t="s">
        <v>497</v>
      </c>
      <c r="F30" s="427">
        <v>2183.98</v>
      </c>
      <c r="I30" s="330"/>
      <c r="M30" s="330"/>
    </row>
    <row r="31" spans="1:13" ht="14" x14ac:dyDescent="0.25">
      <c r="A31" s="425"/>
      <c r="B31" s="425"/>
      <c r="C31" s="423" t="s">
        <v>498</v>
      </c>
      <c r="D31" s="424" t="s">
        <v>499</v>
      </c>
      <c r="E31" s="426" t="s">
        <v>500</v>
      </c>
      <c r="F31" s="427">
        <v>2702.22</v>
      </c>
      <c r="I31" s="330"/>
      <c r="M31" s="330"/>
    </row>
    <row r="32" spans="1:13" ht="14" x14ac:dyDescent="0.25">
      <c r="A32" s="425"/>
      <c r="B32" s="425"/>
      <c r="C32" s="423" t="s">
        <v>501</v>
      </c>
      <c r="D32" s="424" t="s">
        <v>502</v>
      </c>
      <c r="E32" s="426" t="s">
        <v>503</v>
      </c>
      <c r="F32" s="427">
        <v>3812.72</v>
      </c>
      <c r="I32" s="330"/>
      <c r="M32" s="330"/>
    </row>
    <row r="33" spans="1:13" ht="14" x14ac:dyDescent="0.25">
      <c r="A33" s="425"/>
      <c r="B33" s="425"/>
      <c r="C33" s="423" t="s">
        <v>504</v>
      </c>
      <c r="D33" s="424" t="s">
        <v>505</v>
      </c>
      <c r="E33" s="426" t="s">
        <v>506</v>
      </c>
      <c r="F33" s="427">
        <v>4923.22</v>
      </c>
      <c r="I33" s="330"/>
      <c r="M33" s="330"/>
    </row>
    <row r="34" spans="1:13" ht="14" x14ac:dyDescent="0.25">
      <c r="A34" s="425"/>
      <c r="B34" s="425"/>
      <c r="C34" s="423" t="s">
        <v>507</v>
      </c>
      <c r="D34" s="424" t="s">
        <v>508</v>
      </c>
      <c r="E34" s="426" t="s">
        <v>509</v>
      </c>
      <c r="F34" s="427">
        <v>6033.72</v>
      </c>
      <c r="I34" s="330"/>
      <c r="M34" s="330"/>
    </row>
    <row r="35" spans="1:13" ht="14" x14ac:dyDescent="0.25">
      <c r="A35" s="425"/>
      <c r="B35" s="425"/>
      <c r="C35" s="423" t="s">
        <v>510</v>
      </c>
      <c r="D35" s="424"/>
      <c r="E35" s="426" t="s">
        <v>3339</v>
      </c>
      <c r="F35" s="427"/>
      <c r="I35" s="330"/>
      <c r="M35" s="330"/>
    </row>
    <row r="36" spans="1:13" ht="12.75" customHeight="1" x14ac:dyDescent="0.25">
      <c r="A36" s="425"/>
      <c r="B36" s="425"/>
      <c r="C36" s="423" t="s">
        <v>3340</v>
      </c>
      <c r="D36" s="424" t="s">
        <v>511</v>
      </c>
      <c r="E36" s="426" t="s">
        <v>512</v>
      </c>
      <c r="F36" s="427">
        <v>7329.3</v>
      </c>
      <c r="I36" s="330"/>
      <c r="M36" s="330"/>
    </row>
    <row r="37" spans="1:13" ht="14" x14ac:dyDescent="0.25">
      <c r="A37" s="425"/>
      <c r="B37" s="425"/>
      <c r="C37" s="423" t="s">
        <v>3341</v>
      </c>
      <c r="D37" s="424" t="s">
        <v>513</v>
      </c>
      <c r="E37" s="426" t="s">
        <v>514</v>
      </c>
      <c r="F37" s="427">
        <v>9550.2999999999993</v>
      </c>
      <c r="I37" s="330"/>
      <c r="M37" s="330"/>
    </row>
    <row r="38" spans="1:13" ht="14" x14ac:dyDescent="0.25">
      <c r="A38" s="425"/>
      <c r="B38" s="425"/>
      <c r="C38" s="423" t="s">
        <v>3342</v>
      </c>
      <c r="D38" s="424" t="s">
        <v>515</v>
      </c>
      <c r="E38" s="426" t="s">
        <v>516</v>
      </c>
      <c r="F38" s="427">
        <v>11771.3</v>
      </c>
      <c r="I38" s="330"/>
      <c r="M38" s="330"/>
    </row>
    <row r="39" spans="1:13" ht="14" x14ac:dyDescent="0.25">
      <c r="A39" s="425"/>
      <c r="B39" s="425"/>
      <c r="C39" s="423" t="s">
        <v>3343</v>
      </c>
      <c r="D39" s="424" t="s">
        <v>517</v>
      </c>
      <c r="E39" s="426" t="s">
        <v>518</v>
      </c>
      <c r="F39" s="427">
        <v>14547.55</v>
      </c>
      <c r="I39" s="330"/>
      <c r="M39" s="330"/>
    </row>
    <row r="40" spans="1:13" ht="14" x14ac:dyDescent="0.25">
      <c r="A40" s="425"/>
      <c r="B40" s="425"/>
      <c r="C40" s="423" t="s">
        <v>3344</v>
      </c>
      <c r="D40" s="424" t="s">
        <v>519</v>
      </c>
      <c r="E40" s="426" t="s">
        <v>520</v>
      </c>
      <c r="F40" s="427">
        <v>18989.55</v>
      </c>
      <c r="I40" s="330"/>
      <c r="M40" s="330"/>
    </row>
    <row r="41" spans="1:13" ht="14" x14ac:dyDescent="0.25">
      <c r="A41" s="425"/>
      <c r="B41" s="425"/>
      <c r="C41" s="423" t="s">
        <v>3345</v>
      </c>
      <c r="D41" s="424" t="s">
        <v>521</v>
      </c>
      <c r="E41" s="426" t="s">
        <v>522</v>
      </c>
      <c r="F41" s="427">
        <v>23431.55</v>
      </c>
      <c r="I41" s="330"/>
      <c r="M41" s="330"/>
    </row>
    <row r="42" spans="1:13" ht="14" x14ac:dyDescent="0.25">
      <c r="A42" s="425"/>
      <c r="B42" s="425"/>
      <c r="C42" s="423" t="s">
        <v>3346</v>
      </c>
      <c r="D42" s="424" t="s">
        <v>523</v>
      </c>
      <c r="E42" s="426" t="s">
        <v>524</v>
      </c>
      <c r="F42" s="427">
        <v>27873.55</v>
      </c>
      <c r="I42" s="330"/>
      <c r="M42" s="330"/>
    </row>
    <row r="43" spans="1:13" ht="14" x14ac:dyDescent="0.25">
      <c r="A43" s="425"/>
      <c r="B43" s="425"/>
      <c r="C43" s="423" t="s">
        <v>3347</v>
      </c>
      <c r="D43" s="424" t="s">
        <v>525</v>
      </c>
      <c r="E43" s="426" t="s">
        <v>526</v>
      </c>
      <c r="F43" s="427">
        <v>32315.55</v>
      </c>
      <c r="I43" s="330"/>
      <c r="M43" s="330"/>
    </row>
    <row r="44" spans="1:13" ht="14" x14ac:dyDescent="0.25">
      <c r="A44" s="425"/>
      <c r="B44" s="425"/>
      <c r="C44" s="423" t="s">
        <v>3348</v>
      </c>
      <c r="D44" s="424" t="s">
        <v>527</v>
      </c>
      <c r="E44" s="426" t="s">
        <v>528</v>
      </c>
      <c r="F44" s="427">
        <v>37868.050000000003</v>
      </c>
      <c r="I44" s="330"/>
      <c r="M44" s="330"/>
    </row>
    <row r="45" spans="1:13" ht="14" x14ac:dyDescent="0.25">
      <c r="A45" s="428"/>
      <c r="B45" s="428"/>
      <c r="C45" s="423" t="s">
        <v>3349</v>
      </c>
      <c r="D45" s="424" t="s">
        <v>529</v>
      </c>
      <c r="E45" s="426" t="s">
        <v>3350</v>
      </c>
      <c r="F45" s="427">
        <v>46752.05</v>
      </c>
      <c r="I45" s="330"/>
      <c r="M45" s="330"/>
    </row>
    <row r="46" spans="1:13" ht="25" x14ac:dyDescent="0.25">
      <c r="A46" s="422" t="s">
        <v>530</v>
      </c>
      <c r="B46" s="422" t="s">
        <v>531</v>
      </c>
      <c r="C46" s="423"/>
      <c r="D46" s="424"/>
      <c r="E46" s="692" t="s">
        <v>532</v>
      </c>
      <c r="F46" s="693"/>
      <c r="I46" s="330"/>
      <c r="M46" s="330"/>
    </row>
    <row r="47" spans="1:13" ht="14.5" x14ac:dyDescent="0.25">
      <c r="A47" s="425"/>
      <c r="B47" s="425"/>
      <c r="C47" s="423" t="s">
        <v>3351</v>
      </c>
      <c r="D47" s="424" t="s">
        <v>534</v>
      </c>
      <c r="E47" s="426" t="s">
        <v>3352</v>
      </c>
      <c r="F47" s="427">
        <v>23.28</v>
      </c>
      <c r="I47" s="330"/>
      <c r="M47" s="330"/>
    </row>
    <row r="48" spans="1:13" ht="14.5" x14ac:dyDescent="0.25">
      <c r="A48" s="425"/>
      <c r="B48" s="425"/>
      <c r="C48" s="423" t="s">
        <v>3353</v>
      </c>
      <c r="D48" s="424" t="s">
        <v>537</v>
      </c>
      <c r="E48" s="426" t="s">
        <v>3354</v>
      </c>
      <c r="F48" s="427">
        <v>38.81</v>
      </c>
      <c r="I48" s="330"/>
      <c r="M48" s="330"/>
    </row>
    <row r="49" spans="1:13" ht="14.5" x14ac:dyDescent="0.25">
      <c r="A49" s="425"/>
      <c r="B49" s="425"/>
      <c r="C49" s="423" t="s">
        <v>3355</v>
      </c>
      <c r="D49" s="424" t="s">
        <v>540</v>
      </c>
      <c r="E49" s="426" t="s">
        <v>3356</v>
      </c>
      <c r="F49" s="427">
        <v>54.33</v>
      </c>
      <c r="I49" s="330"/>
      <c r="M49" s="330"/>
    </row>
    <row r="50" spans="1:13" ht="14" x14ac:dyDescent="0.25">
      <c r="A50" s="425"/>
      <c r="B50" s="425"/>
      <c r="C50" s="423" t="s">
        <v>542</v>
      </c>
      <c r="D50" s="424" t="s">
        <v>543</v>
      </c>
      <c r="E50" s="426" t="s">
        <v>544</v>
      </c>
      <c r="F50" s="427">
        <v>73.3</v>
      </c>
      <c r="I50" s="330"/>
      <c r="M50" s="330"/>
    </row>
    <row r="51" spans="1:13" ht="14" x14ac:dyDescent="0.25">
      <c r="A51" s="425"/>
      <c r="B51" s="425"/>
      <c r="C51" s="423" t="s">
        <v>545</v>
      </c>
      <c r="D51" s="424" t="s">
        <v>546</v>
      </c>
      <c r="E51" s="426" t="s">
        <v>547</v>
      </c>
      <c r="F51" s="427">
        <v>99.17</v>
      </c>
      <c r="I51" s="330"/>
      <c r="M51" s="330"/>
    </row>
    <row r="52" spans="1:13" ht="14" x14ac:dyDescent="0.25">
      <c r="A52" s="425"/>
      <c r="B52" s="425"/>
      <c r="C52" s="423" t="s">
        <v>548</v>
      </c>
      <c r="D52" s="424" t="s">
        <v>549</v>
      </c>
      <c r="E52" s="426" t="s">
        <v>550</v>
      </c>
      <c r="F52" s="427">
        <v>125.04</v>
      </c>
      <c r="I52" s="330"/>
      <c r="M52" s="330"/>
    </row>
    <row r="53" spans="1:13" ht="14" x14ac:dyDescent="0.25">
      <c r="A53" s="425"/>
      <c r="B53" s="425"/>
      <c r="C53" s="423" t="s">
        <v>551</v>
      </c>
      <c r="D53" s="424" t="s">
        <v>552</v>
      </c>
      <c r="E53" s="426" t="s">
        <v>553</v>
      </c>
      <c r="F53" s="427">
        <v>150.91</v>
      </c>
      <c r="I53" s="330"/>
      <c r="M53" s="330"/>
    </row>
    <row r="54" spans="1:13" ht="14" x14ac:dyDescent="0.25">
      <c r="A54" s="425"/>
      <c r="B54" s="425"/>
      <c r="C54" s="423" t="s">
        <v>554</v>
      </c>
      <c r="D54" s="424" t="s">
        <v>555</v>
      </c>
      <c r="E54" s="426" t="s">
        <v>556</v>
      </c>
      <c r="F54" s="427">
        <v>176.78</v>
      </c>
      <c r="I54" s="330"/>
      <c r="M54" s="330"/>
    </row>
    <row r="55" spans="1:13" ht="14" x14ac:dyDescent="0.25">
      <c r="A55" s="425"/>
      <c r="B55" s="425"/>
      <c r="C55" s="423" t="s">
        <v>557</v>
      </c>
      <c r="D55" s="424" t="s">
        <v>558</v>
      </c>
      <c r="E55" s="426" t="s">
        <v>559</v>
      </c>
      <c r="F55" s="427">
        <v>202.65</v>
      </c>
      <c r="I55" s="330"/>
      <c r="M55" s="330"/>
    </row>
    <row r="56" spans="1:13" ht="12.75" customHeight="1" x14ac:dyDescent="0.25">
      <c r="A56" s="425"/>
      <c r="B56" s="425"/>
      <c r="C56" s="423" t="s">
        <v>560</v>
      </c>
      <c r="D56" s="424" t="s">
        <v>561</v>
      </c>
      <c r="E56" s="426" t="s">
        <v>562</v>
      </c>
      <c r="F56" s="427">
        <v>228.52</v>
      </c>
      <c r="I56" s="330"/>
      <c r="M56" s="330"/>
    </row>
    <row r="57" spans="1:13" ht="14" x14ac:dyDescent="0.25">
      <c r="A57" s="425"/>
      <c r="B57" s="425"/>
      <c r="C57" s="423" t="s">
        <v>563</v>
      </c>
      <c r="D57" s="424" t="s">
        <v>564</v>
      </c>
      <c r="E57" s="426" t="s">
        <v>565</v>
      </c>
      <c r="F57" s="427">
        <v>254.39</v>
      </c>
      <c r="I57" s="330"/>
      <c r="M57" s="330"/>
    </row>
    <row r="58" spans="1:13" ht="14" x14ac:dyDescent="0.25">
      <c r="A58" s="425"/>
      <c r="B58" s="425"/>
      <c r="C58" s="423" t="s">
        <v>566</v>
      </c>
      <c r="D58" s="424" t="s">
        <v>567</v>
      </c>
      <c r="E58" s="426" t="s">
        <v>568</v>
      </c>
      <c r="F58" s="427">
        <v>288.88</v>
      </c>
      <c r="I58" s="330"/>
      <c r="M58" s="330"/>
    </row>
    <row r="59" spans="1:13" ht="14" x14ac:dyDescent="0.25">
      <c r="A59" s="425"/>
      <c r="B59" s="425"/>
      <c r="C59" s="423" t="s">
        <v>569</v>
      </c>
      <c r="D59" s="424" t="s">
        <v>570</v>
      </c>
      <c r="E59" s="426" t="s">
        <v>571</v>
      </c>
      <c r="F59" s="427">
        <v>340.62</v>
      </c>
      <c r="I59" s="330"/>
      <c r="M59" s="330"/>
    </row>
    <row r="60" spans="1:13" ht="14" x14ac:dyDescent="0.25">
      <c r="A60" s="425"/>
      <c r="B60" s="425"/>
      <c r="C60" s="423" t="s">
        <v>572</v>
      </c>
      <c r="D60" s="424" t="s">
        <v>573</v>
      </c>
      <c r="E60" s="426" t="s">
        <v>574</v>
      </c>
      <c r="F60" s="427">
        <v>392.36</v>
      </c>
      <c r="I60" s="330"/>
      <c r="M60" s="330"/>
    </row>
    <row r="61" spans="1:13" ht="14" x14ac:dyDescent="0.25">
      <c r="A61" s="425"/>
      <c r="B61" s="425"/>
      <c r="C61" s="423" t="s">
        <v>575</v>
      </c>
      <c r="D61" s="424" t="s">
        <v>576</v>
      </c>
      <c r="E61" s="426" t="s">
        <v>577</v>
      </c>
      <c r="F61" s="427">
        <v>444.1</v>
      </c>
      <c r="I61" s="330"/>
      <c r="M61" s="330"/>
    </row>
    <row r="62" spans="1:13" ht="14" x14ac:dyDescent="0.25">
      <c r="A62" s="425"/>
      <c r="B62" s="425"/>
      <c r="C62" s="423" t="s">
        <v>578</v>
      </c>
      <c r="D62" s="424" t="s">
        <v>579</v>
      </c>
      <c r="E62" s="426" t="s">
        <v>580</v>
      </c>
      <c r="F62" s="427">
        <v>495.84</v>
      </c>
      <c r="I62" s="330"/>
      <c r="M62" s="330"/>
    </row>
    <row r="63" spans="1:13" ht="14" x14ac:dyDescent="0.25">
      <c r="A63" s="425"/>
      <c r="B63" s="425"/>
      <c r="C63" s="423" t="s">
        <v>581</v>
      </c>
      <c r="D63" s="424" t="s">
        <v>582</v>
      </c>
      <c r="E63" s="426" t="s">
        <v>583</v>
      </c>
      <c r="F63" s="427">
        <v>547.58000000000004</v>
      </c>
      <c r="I63" s="330"/>
      <c r="M63" s="330"/>
    </row>
    <row r="64" spans="1:13" ht="14" x14ac:dyDescent="0.25">
      <c r="A64" s="425"/>
      <c r="B64" s="425"/>
      <c r="C64" s="423" t="s">
        <v>584</v>
      </c>
      <c r="D64" s="424" t="s">
        <v>585</v>
      </c>
      <c r="E64" s="426" t="s">
        <v>586</v>
      </c>
      <c r="F64" s="427">
        <v>599.32000000000005</v>
      </c>
      <c r="I64" s="330"/>
      <c r="M64" s="330"/>
    </row>
    <row r="65" spans="1:13" ht="14" x14ac:dyDescent="0.25">
      <c r="A65" s="428"/>
      <c r="B65" s="428"/>
      <c r="C65" s="423" t="s">
        <v>587</v>
      </c>
      <c r="D65" s="424" t="s">
        <v>588</v>
      </c>
      <c r="E65" s="426" t="s">
        <v>3357</v>
      </c>
      <c r="F65" s="427">
        <v>651.05999999999995</v>
      </c>
      <c r="I65" s="330"/>
      <c r="M65" s="330"/>
    </row>
    <row r="66" spans="1:13" ht="25" x14ac:dyDescent="0.25">
      <c r="A66" s="422" t="s">
        <v>589</v>
      </c>
      <c r="B66" s="422" t="s">
        <v>590</v>
      </c>
      <c r="C66" s="423"/>
      <c r="D66" s="424"/>
      <c r="E66" s="692" t="s">
        <v>591</v>
      </c>
      <c r="F66" s="693"/>
      <c r="I66" s="330"/>
      <c r="M66" s="330"/>
    </row>
    <row r="67" spans="1:13" ht="14.5" x14ac:dyDescent="0.25">
      <c r="A67" s="425"/>
      <c r="B67" s="425"/>
      <c r="C67" s="423" t="s">
        <v>3358</v>
      </c>
      <c r="D67" s="424" t="s">
        <v>593</v>
      </c>
      <c r="E67" s="426" t="s">
        <v>3359</v>
      </c>
      <c r="F67" s="427">
        <v>52.79</v>
      </c>
      <c r="I67" s="330"/>
      <c r="M67" s="330"/>
    </row>
    <row r="68" spans="1:13" ht="14.5" x14ac:dyDescent="0.25">
      <c r="A68" s="425"/>
      <c r="B68" s="425"/>
      <c r="C68" s="423" t="s">
        <v>3360</v>
      </c>
      <c r="D68" s="424" t="s">
        <v>596</v>
      </c>
      <c r="E68" s="426" t="s">
        <v>3361</v>
      </c>
      <c r="F68" s="427">
        <v>92.38</v>
      </c>
      <c r="I68" s="330"/>
      <c r="M68" s="330"/>
    </row>
    <row r="69" spans="1:13" ht="14.5" x14ac:dyDescent="0.25">
      <c r="A69" s="425"/>
      <c r="B69" s="425"/>
      <c r="C69" s="423" t="s">
        <v>3362</v>
      </c>
      <c r="D69" s="424" t="s">
        <v>599</v>
      </c>
      <c r="E69" s="426" t="s">
        <v>3363</v>
      </c>
      <c r="F69" s="427">
        <v>131.97999999999999</v>
      </c>
      <c r="I69" s="330"/>
      <c r="M69" s="330"/>
    </row>
    <row r="70" spans="1:13" ht="14" x14ac:dyDescent="0.25">
      <c r="A70" s="425"/>
      <c r="B70" s="425"/>
      <c r="C70" s="423" t="s">
        <v>601</v>
      </c>
      <c r="D70" s="424" t="s">
        <v>602</v>
      </c>
      <c r="E70" s="426" t="s">
        <v>603</v>
      </c>
      <c r="F70" s="427">
        <v>175.97</v>
      </c>
      <c r="I70" s="330"/>
      <c r="M70" s="330"/>
    </row>
    <row r="71" spans="1:13" ht="14" x14ac:dyDescent="0.25">
      <c r="A71" s="425"/>
      <c r="B71" s="425"/>
      <c r="C71" s="423" t="s">
        <v>604</v>
      </c>
      <c r="D71" s="424" t="s">
        <v>605</v>
      </c>
      <c r="E71" s="426" t="s">
        <v>606</v>
      </c>
      <c r="F71" s="427">
        <v>228.76</v>
      </c>
      <c r="I71" s="330"/>
      <c r="M71" s="330"/>
    </row>
    <row r="72" spans="1:13" ht="14" x14ac:dyDescent="0.25">
      <c r="A72" s="425"/>
      <c r="B72" s="425"/>
      <c r="C72" s="423" t="s">
        <v>607</v>
      </c>
      <c r="D72" s="424" t="s">
        <v>608</v>
      </c>
      <c r="E72" s="426" t="s">
        <v>609</v>
      </c>
      <c r="F72" s="427">
        <v>281.55</v>
      </c>
      <c r="I72" s="330"/>
      <c r="M72" s="330"/>
    </row>
    <row r="73" spans="1:13" ht="14" x14ac:dyDescent="0.25">
      <c r="A73" s="425"/>
      <c r="B73" s="425"/>
      <c r="C73" s="423" t="s">
        <v>610</v>
      </c>
      <c r="D73" s="424" t="s">
        <v>611</v>
      </c>
      <c r="E73" s="426" t="s">
        <v>612</v>
      </c>
      <c r="F73" s="427">
        <v>351.93</v>
      </c>
      <c r="I73" s="330"/>
      <c r="M73" s="330"/>
    </row>
    <row r="74" spans="1:13" ht="14" x14ac:dyDescent="0.25">
      <c r="A74" s="425"/>
      <c r="B74" s="425"/>
      <c r="C74" s="423" t="s">
        <v>613</v>
      </c>
      <c r="D74" s="424" t="s">
        <v>614</v>
      </c>
      <c r="E74" s="426" t="s">
        <v>615</v>
      </c>
      <c r="F74" s="427">
        <v>457.51</v>
      </c>
      <c r="I74" s="330"/>
      <c r="M74" s="330"/>
    </row>
    <row r="75" spans="1:13" ht="14" x14ac:dyDescent="0.25">
      <c r="A75" s="425"/>
      <c r="B75" s="425"/>
      <c r="C75" s="423" t="s">
        <v>616</v>
      </c>
      <c r="D75" s="424" t="s">
        <v>617</v>
      </c>
      <c r="E75" s="426" t="s">
        <v>618</v>
      </c>
      <c r="F75" s="427">
        <v>563.09</v>
      </c>
      <c r="I75" s="330"/>
      <c r="M75" s="330"/>
    </row>
    <row r="76" spans="1:13" ht="26.25" customHeight="1" x14ac:dyDescent="0.25">
      <c r="A76" s="425"/>
      <c r="B76" s="425"/>
      <c r="C76" s="423" t="s">
        <v>619</v>
      </c>
      <c r="D76" s="424" t="s">
        <v>620</v>
      </c>
      <c r="E76" s="426" t="s">
        <v>621</v>
      </c>
      <c r="F76" s="427">
        <v>668.67</v>
      </c>
      <c r="I76" s="330"/>
      <c r="M76" s="330"/>
    </row>
    <row r="77" spans="1:13" ht="14" x14ac:dyDescent="0.25">
      <c r="A77" s="425"/>
      <c r="B77" s="425"/>
      <c r="C77" s="423" t="s">
        <v>622</v>
      </c>
      <c r="D77" s="424" t="s">
        <v>623</v>
      </c>
      <c r="E77" s="426" t="s">
        <v>624</v>
      </c>
      <c r="F77" s="427">
        <v>774.25</v>
      </c>
      <c r="I77" s="330"/>
      <c r="M77" s="330"/>
    </row>
    <row r="78" spans="1:13" ht="14" x14ac:dyDescent="0.25">
      <c r="A78" s="425"/>
      <c r="B78" s="425"/>
      <c r="C78" s="423" t="s">
        <v>625</v>
      </c>
      <c r="D78" s="424" t="s">
        <v>626</v>
      </c>
      <c r="E78" s="426" t="s">
        <v>627</v>
      </c>
      <c r="F78" s="427">
        <v>879.83</v>
      </c>
      <c r="I78" s="330"/>
      <c r="M78" s="330"/>
    </row>
    <row r="79" spans="1:13" ht="14" x14ac:dyDescent="0.25">
      <c r="A79" s="425"/>
      <c r="B79" s="425"/>
      <c r="C79" s="423" t="s">
        <v>628</v>
      </c>
      <c r="D79" s="424" t="s">
        <v>629</v>
      </c>
      <c r="E79" s="426" t="s">
        <v>630</v>
      </c>
      <c r="F79" s="427">
        <v>985.41</v>
      </c>
      <c r="I79" s="330"/>
      <c r="M79" s="330"/>
    </row>
    <row r="80" spans="1:13" ht="14" x14ac:dyDescent="0.25">
      <c r="A80" s="425"/>
      <c r="B80" s="425"/>
      <c r="C80" s="423" t="s">
        <v>631</v>
      </c>
      <c r="D80" s="424" t="s">
        <v>632</v>
      </c>
      <c r="E80" s="426" t="s">
        <v>633</v>
      </c>
      <c r="F80" s="427">
        <v>1090.99</v>
      </c>
      <c r="I80" s="330"/>
      <c r="M80" s="330"/>
    </row>
    <row r="81" spans="1:13" ht="14" x14ac:dyDescent="0.25">
      <c r="A81" s="425"/>
      <c r="B81" s="425"/>
      <c r="C81" s="423" t="s">
        <v>634</v>
      </c>
      <c r="D81" s="424" t="s">
        <v>635</v>
      </c>
      <c r="E81" s="426" t="s">
        <v>636</v>
      </c>
      <c r="F81" s="427">
        <v>1196.57</v>
      </c>
      <c r="I81" s="330"/>
      <c r="M81" s="330"/>
    </row>
    <row r="82" spans="1:13" ht="14" x14ac:dyDescent="0.25">
      <c r="A82" s="425"/>
      <c r="B82" s="425"/>
      <c r="C82" s="423" t="s">
        <v>637</v>
      </c>
      <c r="D82" s="424" t="s">
        <v>638</v>
      </c>
      <c r="E82" s="426" t="s">
        <v>639</v>
      </c>
      <c r="F82" s="427">
        <v>1302.1500000000001</v>
      </c>
      <c r="I82" s="330"/>
      <c r="M82" s="330"/>
    </row>
    <row r="83" spans="1:13" ht="14" x14ac:dyDescent="0.25">
      <c r="A83" s="425"/>
      <c r="B83" s="425"/>
      <c r="C83" s="423" t="s">
        <v>640</v>
      </c>
      <c r="D83" s="424" t="s">
        <v>641</v>
      </c>
      <c r="E83" s="426" t="s">
        <v>642</v>
      </c>
      <c r="F83" s="427">
        <v>1407.73</v>
      </c>
      <c r="I83" s="330"/>
      <c r="M83" s="330"/>
    </row>
    <row r="84" spans="1:13" ht="14" x14ac:dyDescent="0.25">
      <c r="A84" s="425"/>
      <c r="B84" s="425"/>
      <c r="C84" s="423" t="s">
        <v>643</v>
      </c>
      <c r="D84" s="424" t="s">
        <v>644</v>
      </c>
      <c r="E84" s="426" t="s">
        <v>645</v>
      </c>
      <c r="F84" s="427">
        <v>1513.31</v>
      </c>
      <c r="I84" s="330"/>
      <c r="M84" s="330"/>
    </row>
    <row r="85" spans="1:13" ht="14" x14ac:dyDescent="0.25">
      <c r="A85" s="428"/>
      <c r="B85" s="428"/>
      <c r="C85" s="423" t="s">
        <v>646</v>
      </c>
      <c r="D85" s="424" t="s">
        <v>647</v>
      </c>
      <c r="E85" s="426" t="s">
        <v>3364</v>
      </c>
      <c r="F85" s="427">
        <v>1618.89</v>
      </c>
      <c r="I85" s="330"/>
      <c r="M85" s="330"/>
    </row>
    <row r="86" spans="1:13" ht="25" x14ac:dyDescent="0.25">
      <c r="A86" s="422" t="s">
        <v>648</v>
      </c>
      <c r="B86" s="422" t="s">
        <v>649</v>
      </c>
      <c r="C86" s="423"/>
      <c r="D86" s="424"/>
      <c r="E86" s="692" t="s">
        <v>650</v>
      </c>
      <c r="F86" s="693"/>
      <c r="I86" s="330"/>
      <c r="M86" s="330"/>
    </row>
    <row r="87" spans="1:13" ht="14.5" x14ac:dyDescent="0.25">
      <c r="A87" s="425"/>
      <c r="B87" s="425"/>
      <c r="C87" s="423" t="s">
        <v>3365</v>
      </c>
      <c r="D87" s="424" t="s">
        <v>652</v>
      </c>
      <c r="E87" s="426" t="s">
        <v>3366</v>
      </c>
      <c r="F87" s="427">
        <v>147.75</v>
      </c>
      <c r="I87" s="330"/>
      <c r="M87" s="330"/>
    </row>
    <row r="88" spans="1:13" ht="14.5" x14ac:dyDescent="0.25">
      <c r="A88" s="425"/>
      <c r="B88" s="425"/>
      <c r="C88" s="423" t="s">
        <v>3367</v>
      </c>
      <c r="D88" s="424" t="s">
        <v>655</v>
      </c>
      <c r="E88" s="426" t="s">
        <v>3368</v>
      </c>
      <c r="F88" s="427">
        <v>236.4</v>
      </c>
      <c r="I88" s="330"/>
      <c r="M88" s="330"/>
    </row>
    <row r="89" spans="1:13" ht="14.5" x14ac:dyDescent="0.25">
      <c r="A89" s="425"/>
      <c r="B89" s="425"/>
      <c r="C89" s="423" t="s">
        <v>3369</v>
      </c>
      <c r="D89" s="424" t="s">
        <v>658</v>
      </c>
      <c r="E89" s="426" t="s">
        <v>3370</v>
      </c>
      <c r="F89" s="427">
        <v>334.9</v>
      </c>
      <c r="I89" s="330"/>
      <c r="M89" s="330"/>
    </row>
    <row r="90" spans="1:13" ht="14" x14ac:dyDescent="0.25">
      <c r="A90" s="425"/>
      <c r="B90" s="425"/>
      <c r="C90" s="423" t="s">
        <v>659</v>
      </c>
      <c r="D90" s="424" t="s">
        <v>660</v>
      </c>
      <c r="E90" s="426" t="s">
        <v>661</v>
      </c>
      <c r="F90" s="427">
        <v>472.8</v>
      </c>
      <c r="I90" s="330"/>
      <c r="M90" s="330"/>
    </row>
    <row r="91" spans="1:13" ht="14" x14ac:dyDescent="0.25">
      <c r="A91" s="425"/>
      <c r="B91" s="425"/>
      <c r="C91" s="423" t="s">
        <v>662</v>
      </c>
      <c r="D91" s="424" t="s">
        <v>663</v>
      </c>
      <c r="E91" s="426" t="s">
        <v>664</v>
      </c>
      <c r="F91" s="427">
        <v>689.5</v>
      </c>
      <c r="I91" s="330"/>
      <c r="M91" s="330"/>
    </row>
    <row r="92" spans="1:13" ht="14" x14ac:dyDescent="0.25">
      <c r="A92" s="425"/>
      <c r="B92" s="425"/>
      <c r="C92" s="423" t="s">
        <v>665</v>
      </c>
      <c r="D92" s="424" t="s">
        <v>666</v>
      </c>
      <c r="E92" s="426" t="s">
        <v>667</v>
      </c>
      <c r="F92" s="427">
        <v>985</v>
      </c>
      <c r="I92" s="330"/>
      <c r="M92" s="330"/>
    </row>
    <row r="93" spans="1:13" ht="14" x14ac:dyDescent="0.25">
      <c r="A93" s="425"/>
      <c r="B93" s="425"/>
      <c r="C93" s="423" t="s">
        <v>668</v>
      </c>
      <c r="D93" s="424" t="s">
        <v>669</v>
      </c>
      <c r="E93" s="426" t="s">
        <v>670</v>
      </c>
      <c r="F93" s="427">
        <v>1280.5</v>
      </c>
      <c r="I93" s="330"/>
      <c r="M93" s="330"/>
    </row>
    <row r="94" spans="1:13" ht="12.75" customHeight="1" x14ac:dyDescent="0.25">
      <c r="A94" s="425"/>
      <c r="B94" s="425"/>
      <c r="C94" s="423" t="s">
        <v>671</v>
      </c>
      <c r="D94" s="424" t="s">
        <v>672</v>
      </c>
      <c r="E94" s="426" t="s">
        <v>673</v>
      </c>
      <c r="F94" s="427">
        <v>1576</v>
      </c>
      <c r="I94" s="330"/>
      <c r="M94" s="330"/>
    </row>
    <row r="95" spans="1:13" ht="14" x14ac:dyDescent="0.25">
      <c r="A95" s="425"/>
      <c r="B95" s="425"/>
      <c r="C95" s="423" t="s">
        <v>674</v>
      </c>
      <c r="D95" s="424" t="s">
        <v>675</v>
      </c>
      <c r="E95" s="426" t="s">
        <v>676</v>
      </c>
      <c r="F95" s="427">
        <v>1970</v>
      </c>
      <c r="I95" s="330"/>
      <c r="M95" s="330"/>
    </row>
    <row r="96" spans="1:13" ht="14" x14ac:dyDescent="0.25">
      <c r="A96" s="425"/>
      <c r="B96" s="425"/>
      <c r="C96" s="423" t="s">
        <v>677</v>
      </c>
      <c r="D96" s="424" t="s">
        <v>678</v>
      </c>
      <c r="E96" s="426" t="s">
        <v>679</v>
      </c>
      <c r="F96" s="427">
        <v>2561</v>
      </c>
      <c r="I96" s="330"/>
      <c r="M96" s="330"/>
    </row>
    <row r="97" spans="1:13" ht="14" x14ac:dyDescent="0.25">
      <c r="A97" s="425"/>
      <c r="B97" s="425"/>
      <c r="C97" s="423" t="s">
        <v>680</v>
      </c>
      <c r="D97" s="424" t="s">
        <v>681</v>
      </c>
      <c r="E97" s="426" t="s">
        <v>682</v>
      </c>
      <c r="F97" s="427">
        <v>3152</v>
      </c>
      <c r="I97" s="330"/>
      <c r="M97" s="330"/>
    </row>
    <row r="98" spans="1:13" ht="14" x14ac:dyDescent="0.25">
      <c r="A98" s="425"/>
      <c r="B98" s="425"/>
      <c r="C98" s="423" t="s">
        <v>683</v>
      </c>
      <c r="D98" s="424" t="s">
        <v>684</v>
      </c>
      <c r="E98" s="426" t="s">
        <v>685</v>
      </c>
      <c r="F98" s="427">
        <v>3743</v>
      </c>
      <c r="I98" s="330"/>
      <c r="M98" s="330"/>
    </row>
    <row r="99" spans="1:13" ht="14" x14ac:dyDescent="0.25">
      <c r="A99" s="425"/>
      <c r="B99" s="425"/>
      <c r="C99" s="423" t="s">
        <v>686</v>
      </c>
      <c r="D99" s="424" t="s">
        <v>687</v>
      </c>
      <c r="E99" s="426" t="s">
        <v>688</v>
      </c>
      <c r="F99" s="427">
        <v>4531</v>
      </c>
      <c r="I99" s="330"/>
      <c r="M99" s="330"/>
    </row>
    <row r="100" spans="1:13" ht="14" x14ac:dyDescent="0.25">
      <c r="A100" s="425"/>
      <c r="B100" s="425"/>
      <c r="C100" s="423" t="s">
        <v>689</v>
      </c>
      <c r="D100" s="424" t="s">
        <v>690</v>
      </c>
      <c r="E100" s="426" t="s">
        <v>691</v>
      </c>
      <c r="F100" s="427">
        <v>5713</v>
      </c>
      <c r="I100" s="330"/>
      <c r="M100" s="330"/>
    </row>
    <row r="101" spans="1:13" ht="14" x14ac:dyDescent="0.25">
      <c r="A101" s="425"/>
      <c r="B101" s="425"/>
      <c r="C101" s="423" t="s">
        <v>692</v>
      </c>
      <c r="D101" s="424" t="s">
        <v>693</v>
      </c>
      <c r="E101" s="426" t="s">
        <v>694</v>
      </c>
      <c r="F101" s="427">
        <v>6895</v>
      </c>
      <c r="I101" s="330"/>
      <c r="M101" s="330"/>
    </row>
    <row r="102" spans="1:13" ht="14" x14ac:dyDescent="0.25">
      <c r="A102" s="425"/>
      <c r="B102" s="425"/>
      <c r="C102" s="423" t="s">
        <v>695</v>
      </c>
      <c r="D102" s="424" t="s">
        <v>696</v>
      </c>
      <c r="E102" s="426" t="s">
        <v>697</v>
      </c>
      <c r="F102" s="427">
        <v>8077</v>
      </c>
      <c r="I102" s="330"/>
      <c r="M102" s="330"/>
    </row>
    <row r="103" spans="1:13" ht="14" x14ac:dyDescent="0.25">
      <c r="A103" s="428"/>
      <c r="B103" s="428"/>
      <c r="C103" s="423" t="s">
        <v>698</v>
      </c>
      <c r="D103" s="424" t="s">
        <v>699</v>
      </c>
      <c r="E103" s="426" t="s">
        <v>3371</v>
      </c>
      <c r="F103" s="427">
        <v>9259</v>
      </c>
      <c r="I103" s="330"/>
      <c r="M103" s="330"/>
    </row>
    <row r="104" spans="1:13" ht="25" x14ac:dyDescent="0.25">
      <c r="A104" s="422" t="s">
        <v>700</v>
      </c>
      <c r="B104" s="422" t="s">
        <v>701</v>
      </c>
      <c r="C104" s="423"/>
      <c r="D104" s="424"/>
      <c r="E104" s="692" t="s">
        <v>702</v>
      </c>
      <c r="F104" s="693"/>
      <c r="I104" s="330"/>
      <c r="M104" s="330"/>
    </row>
    <row r="105" spans="1:13" ht="14" x14ac:dyDescent="0.25">
      <c r="A105" s="425"/>
      <c r="B105" s="425"/>
      <c r="C105" s="423" t="s">
        <v>703</v>
      </c>
      <c r="D105" s="424" t="s">
        <v>704</v>
      </c>
      <c r="E105" s="426" t="s">
        <v>705</v>
      </c>
      <c r="F105" s="427">
        <v>1067.96</v>
      </c>
      <c r="I105" s="330"/>
      <c r="M105" s="330"/>
    </row>
    <row r="106" spans="1:13" ht="14" x14ac:dyDescent="0.25">
      <c r="A106" s="425"/>
      <c r="B106" s="425"/>
      <c r="C106" s="423" t="s">
        <v>706</v>
      </c>
      <c r="D106" s="424" t="s">
        <v>707</v>
      </c>
      <c r="E106" s="426" t="s">
        <v>708</v>
      </c>
      <c r="F106" s="427">
        <v>1481.36</v>
      </c>
      <c r="I106" s="330"/>
      <c r="M106" s="330"/>
    </row>
    <row r="107" spans="1:13" ht="12" customHeight="1" x14ac:dyDescent="0.25">
      <c r="A107" s="425"/>
      <c r="B107" s="425"/>
      <c r="C107" s="423" t="s">
        <v>709</v>
      </c>
      <c r="D107" s="424" t="s">
        <v>710</v>
      </c>
      <c r="E107" s="426" t="s">
        <v>711</v>
      </c>
      <c r="F107" s="427">
        <v>1894.77</v>
      </c>
      <c r="I107" s="330"/>
      <c r="M107" s="330"/>
    </row>
    <row r="108" spans="1:13" ht="14" x14ac:dyDescent="0.25">
      <c r="A108" s="425"/>
      <c r="B108" s="425"/>
      <c r="C108" s="423" t="s">
        <v>712</v>
      </c>
      <c r="D108" s="424" t="s">
        <v>713</v>
      </c>
      <c r="E108" s="426" t="s">
        <v>714</v>
      </c>
      <c r="F108" s="427">
        <v>2308.17</v>
      </c>
      <c r="I108" s="330"/>
      <c r="M108" s="330"/>
    </row>
    <row r="109" spans="1:13" ht="14" x14ac:dyDescent="0.25">
      <c r="A109" s="425"/>
      <c r="B109" s="425"/>
      <c r="C109" s="423" t="s">
        <v>715</v>
      </c>
      <c r="D109" s="424" t="s">
        <v>716</v>
      </c>
      <c r="E109" s="426" t="s">
        <v>717</v>
      </c>
      <c r="F109" s="427">
        <v>2721.58</v>
      </c>
      <c r="I109" s="330"/>
      <c r="M109" s="330"/>
    </row>
    <row r="110" spans="1:13" ht="14" x14ac:dyDescent="0.25">
      <c r="A110" s="425"/>
      <c r="B110" s="425"/>
      <c r="C110" s="423" t="s">
        <v>718</v>
      </c>
      <c r="D110" s="424" t="s">
        <v>719</v>
      </c>
      <c r="E110" s="426" t="s">
        <v>720</v>
      </c>
      <c r="F110" s="427">
        <v>3134.98</v>
      </c>
      <c r="I110" s="330"/>
      <c r="M110" s="330"/>
    </row>
    <row r="111" spans="1:13" ht="14" x14ac:dyDescent="0.25">
      <c r="A111" s="425"/>
      <c r="B111" s="425"/>
      <c r="C111" s="423" t="s">
        <v>721</v>
      </c>
      <c r="D111" s="424" t="s">
        <v>722</v>
      </c>
      <c r="E111" s="426" t="s">
        <v>723</v>
      </c>
      <c r="F111" s="427">
        <v>3548.38</v>
      </c>
      <c r="I111" s="330"/>
      <c r="M111" s="330"/>
    </row>
    <row r="112" spans="1:13" ht="14" x14ac:dyDescent="0.25">
      <c r="A112" s="425"/>
      <c r="B112" s="425"/>
      <c r="C112" s="423" t="s">
        <v>724</v>
      </c>
      <c r="D112" s="424" t="s">
        <v>725</v>
      </c>
      <c r="E112" s="426" t="s">
        <v>726</v>
      </c>
      <c r="F112" s="427">
        <v>3961.79</v>
      </c>
      <c r="I112" s="330"/>
      <c r="M112" s="330"/>
    </row>
    <row r="113" spans="1:13" ht="14" x14ac:dyDescent="0.25">
      <c r="A113" s="425"/>
      <c r="B113" s="425"/>
      <c r="C113" s="423" t="s">
        <v>727</v>
      </c>
      <c r="D113" s="424" t="s">
        <v>728</v>
      </c>
      <c r="E113" s="426" t="s">
        <v>729</v>
      </c>
      <c r="F113" s="427">
        <v>4512.99</v>
      </c>
      <c r="I113" s="330"/>
      <c r="M113" s="330"/>
    </row>
    <row r="114" spans="1:13" ht="14" x14ac:dyDescent="0.25">
      <c r="A114" s="425"/>
      <c r="B114" s="425"/>
      <c r="C114" s="423" t="s">
        <v>730</v>
      </c>
      <c r="D114" s="424" t="s">
        <v>731</v>
      </c>
      <c r="E114" s="426" t="s">
        <v>732</v>
      </c>
      <c r="F114" s="427">
        <v>5339.8</v>
      </c>
      <c r="I114" s="330"/>
      <c r="M114" s="330"/>
    </row>
    <row r="115" spans="1:13" ht="14" x14ac:dyDescent="0.25">
      <c r="A115" s="425"/>
      <c r="B115" s="425"/>
      <c r="C115" s="423" t="s">
        <v>733</v>
      </c>
      <c r="D115" s="424" t="s">
        <v>734</v>
      </c>
      <c r="E115" s="426" t="s">
        <v>735</v>
      </c>
      <c r="F115" s="427">
        <v>6166.61</v>
      </c>
      <c r="I115" s="330"/>
      <c r="M115" s="330"/>
    </row>
    <row r="116" spans="1:13" ht="14" x14ac:dyDescent="0.25">
      <c r="A116" s="425"/>
      <c r="B116" s="425"/>
      <c r="C116" s="423" t="s">
        <v>736</v>
      </c>
      <c r="D116" s="424" t="s">
        <v>737</v>
      </c>
      <c r="E116" s="426" t="s">
        <v>738</v>
      </c>
      <c r="F116" s="427">
        <v>6993.42</v>
      </c>
      <c r="I116" s="330"/>
      <c r="M116" s="330"/>
    </row>
    <row r="117" spans="1:13" ht="12.75" customHeight="1" x14ac:dyDescent="0.25">
      <c r="A117" s="425"/>
      <c r="B117" s="425"/>
      <c r="C117" s="423" t="s">
        <v>739</v>
      </c>
      <c r="D117" s="424" t="s">
        <v>740</v>
      </c>
      <c r="E117" s="426" t="s">
        <v>741</v>
      </c>
      <c r="F117" s="427">
        <v>7820.23</v>
      </c>
      <c r="I117" s="330"/>
      <c r="M117" s="330"/>
    </row>
    <row r="118" spans="1:13" ht="14" x14ac:dyDescent="0.25">
      <c r="A118" s="425"/>
      <c r="B118" s="425"/>
      <c r="C118" s="423" t="s">
        <v>742</v>
      </c>
      <c r="D118" s="424" t="s">
        <v>743</v>
      </c>
      <c r="E118" s="426" t="s">
        <v>744</v>
      </c>
      <c r="F118" s="427">
        <v>8647.0300000000007</v>
      </c>
      <c r="I118" s="330"/>
      <c r="M118" s="330"/>
    </row>
    <row r="119" spans="1:13" ht="14" x14ac:dyDescent="0.25">
      <c r="A119" s="425"/>
      <c r="B119" s="425"/>
      <c r="C119" s="423" t="s">
        <v>745</v>
      </c>
      <c r="D119" s="424" t="s">
        <v>746</v>
      </c>
      <c r="E119" s="426" t="s">
        <v>747</v>
      </c>
      <c r="F119" s="427">
        <v>9473.84</v>
      </c>
      <c r="I119" s="330"/>
      <c r="M119" s="330"/>
    </row>
    <row r="120" spans="1:13" ht="14" x14ac:dyDescent="0.25">
      <c r="A120" s="425"/>
      <c r="B120" s="425"/>
      <c r="C120" s="423" t="s">
        <v>748</v>
      </c>
      <c r="D120" s="424" t="s">
        <v>749</v>
      </c>
      <c r="E120" s="426" t="s">
        <v>750</v>
      </c>
      <c r="F120" s="427">
        <v>10300.65</v>
      </c>
      <c r="I120" s="330"/>
      <c r="M120" s="330"/>
    </row>
    <row r="121" spans="1:13" ht="14" x14ac:dyDescent="0.25">
      <c r="A121" s="425"/>
      <c r="B121" s="425"/>
      <c r="C121" s="423" t="s">
        <v>751</v>
      </c>
      <c r="D121" s="424" t="s">
        <v>752</v>
      </c>
      <c r="E121" s="426" t="s">
        <v>753</v>
      </c>
      <c r="F121" s="427">
        <v>11127.46</v>
      </c>
      <c r="I121" s="330"/>
      <c r="M121" s="330"/>
    </row>
    <row r="122" spans="1:13" ht="14" x14ac:dyDescent="0.25">
      <c r="A122" s="425"/>
      <c r="B122" s="425"/>
      <c r="C122" s="423" t="s">
        <v>754</v>
      </c>
      <c r="D122" s="424" t="s">
        <v>755</v>
      </c>
      <c r="E122" s="426" t="s">
        <v>756</v>
      </c>
      <c r="F122" s="427">
        <v>12092.07</v>
      </c>
      <c r="I122" s="330"/>
      <c r="M122" s="330"/>
    </row>
    <row r="123" spans="1:13" ht="14" x14ac:dyDescent="0.25">
      <c r="A123" s="425"/>
      <c r="B123" s="425"/>
      <c r="C123" s="423" t="s">
        <v>757</v>
      </c>
      <c r="D123" s="424" t="s">
        <v>758</v>
      </c>
      <c r="E123" s="426" t="s">
        <v>759</v>
      </c>
      <c r="F123" s="427">
        <v>13332.28</v>
      </c>
      <c r="I123" s="330"/>
      <c r="M123" s="330"/>
    </row>
    <row r="124" spans="1:13" ht="14" x14ac:dyDescent="0.25">
      <c r="A124" s="425"/>
      <c r="B124" s="425"/>
      <c r="C124" s="423" t="s">
        <v>760</v>
      </c>
      <c r="D124" s="424" t="s">
        <v>761</v>
      </c>
      <c r="E124" s="426" t="s">
        <v>762</v>
      </c>
      <c r="F124" s="427">
        <v>14572.49</v>
      </c>
      <c r="I124" s="330"/>
      <c r="M124" s="330"/>
    </row>
    <row r="125" spans="1:13" ht="14" x14ac:dyDescent="0.25">
      <c r="A125" s="425"/>
      <c r="B125" s="425"/>
      <c r="C125" s="423" t="s">
        <v>763</v>
      </c>
      <c r="D125" s="424" t="s">
        <v>764</v>
      </c>
      <c r="E125" s="426" t="s">
        <v>765</v>
      </c>
      <c r="F125" s="427">
        <v>15812.7</v>
      </c>
      <c r="I125" s="330"/>
      <c r="M125" s="330"/>
    </row>
    <row r="126" spans="1:13" ht="14" x14ac:dyDescent="0.25">
      <c r="A126" s="428"/>
      <c r="B126" s="428"/>
      <c r="C126" s="423" t="s">
        <v>766</v>
      </c>
      <c r="D126" s="424" t="s">
        <v>767</v>
      </c>
      <c r="E126" s="426" t="s">
        <v>3372</v>
      </c>
      <c r="F126" s="427">
        <v>17052.919999999998</v>
      </c>
      <c r="I126" s="330"/>
      <c r="M126" s="330"/>
    </row>
    <row r="127" spans="1:13" ht="25" x14ac:dyDescent="0.25">
      <c r="A127" s="422" t="s">
        <v>830</v>
      </c>
      <c r="B127" s="430" t="s">
        <v>831</v>
      </c>
      <c r="C127" s="431"/>
      <c r="D127" s="424"/>
      <c r="E127" s="692" t="s">
        <v>832</v>
      </c>
      <c r="F127" s="693"/>
      <c r="I127" s="330"/>
      <c r="M127" s="330"/>
    </row>
    <row r="128" spans="1:13" ht="14" x14ac:dyDescent="0.25">
      <c r="A128" s="425"/>
      <c r="B128" s="432"/>
      <c r="C128" s="431" t="s">
        <v>833</v>
      </c>
      <c r="D128" s="424" t="s">
        <v>834</v>
      </c>
      <c r="E128" s="426" t="s">
        <v>835</v>
      </c>
      <c r="F128" s="427">
        <v>716.92</v>
      </c>
      <c r="I128" s="330"/>
      <c r="M128" s="330"/>
    </row>
    <row r="129" spans="1:13" ht="14" x14ac:dyDescent="0.25">
      <c r="A129" s="425"/>
      <c r="B129" s="432"/>
      <c r="C129" s="431" t="s">
        <v>836</v>
      </c>
      <c r="D129" s="424" t="s">
        <v>837</v>
      </c>
      <c r="E129" s="426" t="s">
        <v>838</v>
      </c>
      <c r="F129" s="427">
        <v>969.95</v>
      </c>
      <c r="I129" s="330"/>
      <c r="M129" s="330"/>
    </row>
    <row r="130" spans="1:13" ht="14" x14ac:dyDescent="0.25">
      <c r="A130" s="425"/>
      <c r="B130" s="432"/>
      <c r="C130" s="431" t="s">
        <v>839</v>
      </c>
      <c r="D130" s="424" t="s">
        <v>840</v>
      </c>
      <c r="E130" s="426" t="s">
        <v>841</v>
      </c>
      <c r="F130" s="427">
        <v>1219.78</v>
      </c>
      <c r="I130" s="330"/>
      <c r="M130" s="330"/>
    </row>
    <row r="131" spans="1:13" ht="14" x14ac:dyDescent="0.25">
      <c r="A131" s="425"/>
      <c r="B131" s="432"/>
      <c r="C131" s="431" t="s">
        <v>842</v>
      </c>
      <c r="D131" s="424" t="s">
        <v>843</v>
      </c>
      <c r="E131" s="426" t="s">
        <v>844</v>
      </c>
      <c r="F131" s="427">
        <v>1476.01</v>
      </c>
      <c r="I131" s="330"/>
      <c r="M131" s="330"/>
    </row>
    <row r="132" spans="1:13" ht="14" x14ac:dyDescent="0.25">
      <c r="A132" s="425"/>
      <c r="B132" s="432"/>
      <c r="C132" s="431" t="s">
        <v>845</v>
      </c>
      <c r="D132" s="424" t="s">
        <v>846</v>
      </c>
      <c r="E132" s="426" t="s">
        <v>847</v>
      </c>
      <c r="F132" s="427">
        <v>1729.04</v>
      </c>
      <c r="I132" s="330"/>
      <c r="M132" s="330"/>
    </row>
    <row r="133" spans="1:13" ht="14" x14ac:dyDescent="0.25">
      <c r="A133" s="425"/>
      <c r="B133" s="432"/>
      <c r="C133" s="433" t="s">
        <v>848</v>
      </c>
      <c r="D133" s="434" t="s">
        <v>849</v>
      </c>
      <c r="E133" s="435" t="s">
        <v>850</v>
      </c>
      <c r="F133" s="436">
        <v>1982.07</v>
      </c>
      <c r="I133" s="330"/>
      <c r="M133" s="330"/>
    </row>
    <row r="134" spans="1:13" ht="14" x14ac:dyDescent="0.25">
      <c r="A134" s="425"/>
      <c r="B134" s="432"/>
      <c r="C134" s="431" t="s">
        <v>851</v>
      </c>
      <c r="D134" s="424" t="s">
        <v>852</v>
      </c>
      <c r="E134" s="426" t="s">
        <v>853</v>
      </c>
      <c r="F134" s="427">
        <v>2319.44</v>
      </c>
      <c r="I134" s="330"/>
      <c r="M134" s="330"/>
    </row>
    <row r="135" spans="1:13" ht="14" x14ac:dyDescent="0.25">
      <c r="A135" s="425"/>
      <c r="B135" s="432"/>
      <c r="C135" s="431" t="s">
        <v>854</v>
      </c>
      <c r="D135" s="424" t="s">
        <v>855</v>
      </c>
      <c r="E135" s="426" t="s">
        <v>856</v>
      </c>
      <c r="F135" s="427">
        <v>2825.5</v>
      </c>
      <c r="I135" s="330"/>
      <c r="M135" s="330"/>
    </row>
    <row r="136" spans="1:13" ht="14" x14ac:dyDescent="0.25">
      <c r="A136" s="425"/>
      <c r="B136" s="432"/>
      <c r="C136" s="431" t="s">
        <v>857</v>
      </c>
      <c r="D136" s="424" t="s">
        <v>858</v>
      </c>
      <c r="E136" s="426" t="s">
        <v>859</v>
      </c>
      <c r="F136" s="427">
        <v>3331.56</v>
      </c>
      <c r="I136" s="330"/>
      <c r="M136" s="330"/>
    </row>
    <row r="137" spans="1:13" ht="14" x14ac:dyDescent="0.25">
      <c r="A137" s="425"/>
      <c r="B137" s="432"/>
      <c r="C137" s="431" t="s">
        <v>860</v>
      </c>
      <c r="D137" s="424" t="s">
        <v>861</v>
      </c>
      <c r="E137" s="426" t="s">
        <v>862</v>
      </c>
      <c r="F137" s="427">
        <v>3837.62</v>
      </c>
      <c r="I137" s="330"/>
      <c r="M137" s="330"/>
    </row>
    <row r="138" spans="1:13" ht="12.75" customHeight="1" x14ac:dyDescent="0.25">
      <c r="A138" s="425"/>
      <c r="B138" s="432"/>
      <c r="C138" s="431" t="s">
        <v>863</v>
      </c>
      <c r="D138" s="424" t="s">
        <v>864</v>
      </c>
      <c r="E138" s="426" t="s">
        <v>865</v>
      </c>
      <c r="F138" s="427">
        <v>4343.68</v>
      </c>
      <c r="I138" s="330"/>
      <c r="M138" s="330"/>
    </row>
    <row r="139" spans="1:13" ht="14" x14ac:dyDescent="0.25">
      <c r="A139" s="425"/>
      <c r="B139" s="432"/>
      <c r="C139" s="431" t="s">
        <v>866</v>
      </c>
      <c r="D139" s="424" t="s">
        <v>867</v>
      </c>
      <c r="E139" s="426" t="s">
        <v>868</v>
      </c>
      <c r="F139" s="427">
        <v>4934.09</v>
      </c>
      <c r="I139" s="330"/>
      <c r="M139" s="330"/>
    </row>
    <row r="140" spans="1:13" ht="14" x14ac:dyDescent="0.25">
      <c r="A140" s="425"/>
      <c r="B140" s="432"/>
      <c r="C140" s="431" t="s">
        <v>869</v>
      </c>
      <c r="D140" s="424" t="s">
        <v>870</v>
      </c>
      <c r="E140" s="426" t="s">
        <v>871</v>
      </c>
      <c r="F140" s="427">
        <v>5693.18</v>
      </c>
      <c r="I140" s="330"/>
      <c r="M140" s="330"/>
    </row>
    <row r="141" spans="1:13" ht="14" x14ac:dyDescent="0.25">
      <c r="A141" s="425"/>
      <c r="B141" s="432"/>
      <c r="C141" s="431" t="s">
        <v>872</v>
      </c>
      <c r="D141" s="424" t="s">
        <v>873</v>
      </c>
      <c r="E141" s="426" t="s">
        <v>874</v>
      </c>
      <c r="F141" s="427">
        <v>6452.27</v>
      </c>
      <c r="I141" s="330"/>
      <c r="M141" s="330"/>
    </row>
    <row r="142" spans="1:13" ht="14" x14ac:dyDescent="0.25">
      <c r="A142" s="425"/>
      <c r="B142" s="432"/>
      <c r="C142" s="431" t="s">
        <v>875</v>
      </c>
      <c r="D142" s="424" t="s">
        <v>876</v>
      </c>
      <c r="E142" s="426" t="s">
        <v>877</v>
      </c>
      <c r="F142" s="427">
        <v>7211.36</v>
      </c>
      <c r="I142" s="330"/>
      <c r="M142" s="330"/>
    </row>
    <row r="143" spans="1:13" ht="14" x14ac:dyDescent="0.25">
      <c r="A143" s="425"/>
      <c r="B143" s="432"/>
      <c r="C143" s="431" t="s">
        <v>878</v>
      </c>
      <c r="D143" s="424" t="s">
        <v>879</v>
      </c>
      <c r="E143" s="426" t="s">
        <v>880</v>
      </c>
      <c r="F143" s="427">
        <v>7970.45</v>
      </c>
      <c r="I143" s="330"/>
      <c r="M143" s="330"/>
    </row>
    <row r="144" spans="1:13" ht="14" x14ac:dyDescent="0.25">
      <c r="A144" s="425"/>
      <c r="B144" s="432"/>
      <c r="C144" s="431" t="s">
        <v>881</v>
      </c>
      <c r="D144" s="424"/>
      <c r="E144" s="426" t="s">
        <v>3373</v>
      </c>
      <c r="F144" s="427"/>
      <c r="I144" s="330"/>
      <c r="M144" s="330"/>
    </row>
    <row r="145" spans="1:13" ht="14" x14ac:dyDescent="0.25">
      <c r="A145" s="425"/>
      <c r="B145" s="432"/>
      <c r="C145" s="431" t="s">
        <v>882</v>
      </c>
      <c r="D145" s="424" t="s">
        <v>883</v>
      </c>
      <c r="E145" s="426" t="s">
        <v>884</v>
      </c>
      <c r="F145" s="427">
        <v>8982.57</v>
      </c>
      <c r="I145" s="330"/>
      <c r="M145" s="330"/>
    </row>
    <row r="146" spans="1:13" ht="14" x14ac:dyDescent="0.25">
      <c r="A146" s="425"/>
      <c r="B146" s="432"/>
      <c r="C146" s="431" t="s">
        <v>885</v>
      </c>
      <c r="D146" s="424" t="s">
        <v>886</v>
      </c>
      <c r="E146" s="426" t="s">
        <v>887</v>
      </c>
      <c r="F146" s="427">
        <v>10500.75</v>
      </c>
      <c r="I146" s="330"/>
      <c r="M146" s="330"/>
    </row>
    <row r="147" spans="1:13" ht="14" x14ac:dyDescent="0.25">
      <c r="A147" s="428"/>
      <c r="B147" s="437"/>
      <c r="C147" s="431" t="s">
        <v>888</v>
      </c>
      <c r="D147" s="424" t="s">
        <v>889</v>
      </c>
      <c r="E147" s="426" t="s">
        <v>3374</v>
      </c>
      <c r="F147" s="427">
        <v>12018.93</v>
      </c>
      <c r="I147" s="330"/>
      <c r="M147" s="330"/>
    </row>
    <row r="148" spans="1:13" ht="50" x14ac:dyDescent="0.25">
      <c r="A148" s="438" t="s">
        <v>890</v>
      </c>
      <c r="B148" s="438" t="s">
        <v>891</v>
      </c>
      <c r="C148" s="423"/>
      <c r="D148" s="424"/>
      <c r="E148" s="692" t="s">
        <v>892</v>
      </c>
      <c r="F148" s="693"/>
      <c r="I148" s="330"/>
      <c r="M148" s="330"/>
    </row>
    <row r="149" spans="1:13" ht="14" x14ac:dyDescent="0.25">
      <c r="A149" s="425"/>
      <c r="B149" s="425"/>
      <c r="C149" s="423" t="s">
        <v>893</v>
      </c>
      <c r="D149" s="424" t="s">
        <v>894</v>
      </c>
      <c r="E149" s="426" t="s">
        <v>895</v>
      </c>
      <c r="F149" s="427">
        <v>1638</v>
      </c>
      <c r="I149" s="330"/>
      <c r="M149" s="330"/>
    </row>
    <row r="150" spans="1:13" ht="14" x14ac:dyDescent="0.25">
      <c r="A150" s="425"/>
      <c r="B150" s="425"/>
      <c r="C150" s="423" t="s">
        <v>896</v>
      </c>
      <c r="D150" s="424" t="s">
        <v>897</v>
      </c>
      <c r="E150" s="426" t="s">
        <v>898</v>
      </c>
      <c r="F150" s="427">
        <v>3276</v>
      </c>
      <c r="I150" s="330"/>
      <c r="M150" s="330"/>
    </row>
    <row r="151" spans="1:13" ht="14" x14ac:dyDescent="0.25">
      <c r="A151" s="425"/>
      <c r="B151" s="425"/>
      <c r="C151" s="423" t="s">
        <v>899</v>
      </c>
      <c r="D151" s="424" t="s">
        <v>900</v>
      </c>
      <c r="E151" s="426" t="s">
        <v>901</v>
      </c>
      <c r="F151" s="427">
        <v>4914</v>
      </c>
      <c r="I151" s="330"/>
      <c r="M151" s="330"/>
    </row>
    <row r="152" spans="1:13" ht="14" x14ac:dyDescent="0.25">
      <c r="A152" s="425"/>
      <c r="B152" s="425"/>
      <c r="C152" s="423" t="s">
        <v>902</v>
      </c>
      <c r="D152" s="424" t="s">
        <v>903</v>
      </c>
      <c r="E152" s="426" t="s">
        <v>904</v>
      </c>
      <c r="F152" s="427">
        <v>6552</v>
      </c>
      <c r="I152" s="330"/>
      <c r="M152" s="330"/>
    </row>
    <row r="153" spans="1:13" ht="14" x14ac:dyDescent="0.25">
      <c r="A153" s="425"/>
      <c r="B153" s="425"/>
      <c r="C153" s="423" t="s">
        <v>905</v>
      </c>
      <c r="D153" s="424" t="s">
        <v>906</v>
      </c>
      <c r="E153" s="426" t="s">
        <v>907</v>
      </c>
      <c r="F153" s="427">
        <v>8190</v>
      </c>
      <c r="I153" s="330"/>
      <c r="M153" s="330"/>
    </row>
    <row r="154" spans="1:13" ht="14" x14ac:dyDescent="0.25">
      <c r="A154" s="425"/>
      <c r="B154" s="425"/>
      <c r="C154" s="423" t="s">
        <v>908</v>
      </c>
      <c r="D154" s="424" t="s">
        <v>909</v>
      </c>
      <c r="E154" s="426" t="s">
        <v>910</v>
      </c>
      <c r="F154" s="427">
        <v>9828</v>
      </c>
      <c r="I154" s="330"/>
      <c r="M154" s="330"/>
    </row>
    <row r="155" spans="1:13" ht="14" x14ac:dyDescent="0.25">
      <c r="A155" s="425"/>
      <c r="B155" s="425"/>
      <c r="C155" s="423" t="s">
        <v>911</v>
      </c>
      <c r="D155" s="424" t="s">
        <v>912</v>
      </c>
      <c r="E155" s="426" t="s">
        <v>913</v>
      </c>
      <c r="F155" s="427">
        <v>11466</v>
      </c>
      <c r="I155" s="330"/>
      <c r="M155" s="330"/>
    </row>
    <row r="156" spans="1:13" ht="14" x14ac:dyDescent="0.25">
      <c r="A156" s="425"/>
      <c r="B156" s="425"/>
      <c r="C156" s="423" t="s">
        <v>914</v>
      </c>
      <c r="D156" s="424" t="s">
        <v>915</v>
      </c>
      <c r="E156" s="426" t="s">
        <v>916</v>
      </c>
      <c r="F156" s="427">
        <v>13104</v>
      </c>
      <c r="I156" s="330"/>
      <c r="M156" s="330"/>
    </row>
    <row r="157" spans="1:13" ht="14" x14ac:dyDescent="0.25">
      <c r="A157" s="425"/>
      <c r="B157" s="425"/>
      <c r="C157" s="423" t="s">
        <v>917</v>
      </c>
      <c r="D157" s="424" t="s">
        <v>918</v>
      </c>
      <c r="E157" s="426" t="s">
        <v>919</v>
      </c>
      <c r="F157" s="427">
        <v>14742</v>
      </c>
      <c r="I157" s="330"/>
      <c r="M157" s="330"/>
    </row>
    <row r="158" spans="1:13" ht="14" x14ac:dyDescent="0.25">
      <c r="A158" s="425"/>
      <c r="B158" s="425"/>
      <c r="C158" s="423" t="s">
        <v>920</v>
      </c>
      <c r="D158" s="424" t="s">
        <v>921</v>
      </c>
      <c r="E158" s="426" t="s">
        <v>922</v>
      </c>
      <c r="F158" s="427">
        <v>16380</v>
      </c>
      <c r="I158" s="330"/>
      <c r="M158" s="330"/>
    </row>
    <row r="159" spans="1:13" ht="40.5" customHeight="1" x14ac:dyDescent="0.25">
      <c r="A159" s="425"/>
      <c r="B159" s="425"/>
      <c r="C159" s="423" t="s">
        <v>923</v>
      </c>
      <c r="D159" s="424" t="s">
        <v>924</v>
      </c>
      <c r="E159" s="426" t="s">
        <v>925</v>
      </c>
      <c r="F159" s="427">
        <v>18018</v>
      </c>
      <c r="I159" s="330"/>
      <c r="M159" s="330"/>
    </row>
    <row r="160" spans="1:13" ht="14" x14ac:dyDescent="0.25">
      <c r="A160" s="425"/>
      <c r="B160" s="425"/>
      <c r="C160" s="423" t="s">
        <v>926</v>
      </c>
      <c r="D160" s="424" t="s">
        <v>927</v>
      </c>
      <c r="E160" s="426" t="s">
        <v>928</v>
      </c>
      <c r="F160" s="427">
        <v>19656</v>
      </c>
      <c r="I160" s="330"/>
      <c r="M160" s="330"/>
    </row>
    <row r="161" spans="1:13" ht="14" x14ac:dyDescent="0.25">
      <c r="A161" s="425"/>
      <c r="B161" s="425"/>
      <c r="C161" s="423" t="s">
        <v>929</v>
      </c>
      <c r="D161" s="424" t="s">
        <v>930</v>
      </c>
      <c r="E161" s="426" t="s">
        <v>931</v>
      </c>
      <c r="F161" s="427">
        <v>22932</v>
      </c>
      <c r="I161" s="330"/>
      <c r="M161" s="330"/>
    </row>
    <row r="162" spans="1:13" ht="14" x14ac:dyDescent="0.25">
      <c r="A162" s="425"/>
      <c r="B162" s="425"/>
      <c r="C162" s="423" t="s">
        <v>932</v>
      </c>
      <c r="D162" s="424" t="s">
        <v>933</v>
      </c>
      <c r="E162" s="426" t="s">
        <v>934</v>
      </c>
      <c r="F162" s="427">
        <v>26208</v>
      </c>
      <c r="I162" s="330"/>
      <c r="M162" s="330"/>
    </row>
    <row r="163" spans="1:13" ht="14" x14ac:dyDescent="0.25">
      <c r="A163" s="425"/>
      <c r="B163" s="425"/>
      <c r="C163" s="423" t="s">
        <v>935</v>
      </c>
      <c r="D163" s="424" t="s">
        <v>936</v>
      </c>
      <c r="E163" s="426" t="s">
        <v>937</v>
      </c>
      <c r="F163" s="427">
        <v>29484</v>
      </c>
      <c r="I163" s="330"/>
      <c r="M163" s="330"/>
    </row>
    <row r="164" spans="1:13" ht="14" x14ac:dyDescent="0.25">
      <c r="A164" s="425"/>
      <c r="B164" s="425"/>
      <c r="C164" s="423" t="s">
        <v>938</v>
      </c>
      <c r="D164" s="424" t="s">
        <v>939</v>
      </c>
      <c r="E164" s="426" t="s">
        <v>940</v>
      </c>
      <c r="F164" s="427">
        <v>32760</v>
      </c>
      <c r="I164" s="330"/>
      <c r="M164" s="330"/>
    </row>
    <row r="165" spans="1:13" ht="14" x14ac:dyDescent="0.25">
      <c r="A165" s="425"/>
      <c r="B165" s="425"/>
      <c r="C165" s="423" t="s">
        <v>941</v>
      </c>
      <c r="D165" s="424" t="s">
        <v>942</v>
      </c>
      <c r="E165" s="426" t="s">
        <v>943</v>
      </c>
      <c r="F165" s="427">
        <v>37674</v>
      </c>
      <c r="I165" s="330"/>
      <c r="M165" s="330"/>
    </row>
    <row r="166" spans="1:13" ht="14" x14ac:dyDescent="0.25">
      <c r="A166" s="425"/>
      <c r="B166" s="425"/>
      <c r="C166" s="423" t="s">
        <v>944</v>
      </c>
      <c r="D166" s="424" t="s">
        <v>945</v>
      </c>
      <c r="E166" s="426" t="s">
        <v>946</v>
      </c>
      <c r="F166" s="427">
        <v>42588</v>
      </c>
      <c r="I166" s="330"/>
      <c r="M166" s="330"/>
    </row>
    <row r="167" spans="1:13" ht="14" x14ac:dyDescent="0.25">
      <c r="A167" s="425"/>
      <c r="B167" s="425"/>
      <c r="C167" s="423" t="s">
        <v>947</v>
      </c>
      <c r="D167" s="424" t="s">
        <v>948</v>
      </c>
      <c r="E167" s="426" t="s">
        <v>949</v>
      </c>
      <c r="F167" s="427">
        <v>47502</v>
      </c>
      <c r="I167" s="330"/>
      <c r="M167" s="330"/>
    </row>
    <row r="168" spans="1:13" ht="14" x14ac:dyDescent="0.25">
      <c r="A168" s="428"/>
      <c r="B168" s="428"/>
      <c r="C168" s="423" t="s">
        <v>950</v>
      </c>
      <c r="D168" s="424" t="s">
        <v>951</v>
      </c>
      <c r="E168" s="426" t="s">
        <v>3375</v>
      </c>
      <c r="F168" s="427">
        <v>52416</v>
      </c>
      <c r="I168" s="330"/>
      <c r="M168" s="330"/>
    </row>
    <row r="169" spans="1:13" ht="25" x14ac:dyDescent="0.25">
      <c r="A169" s="422" t="s">
        <v>952</v>
      </c>
      <c r="B169" s="422" t="s">
        <v>953</v>
      </c>
      <c r="C169" s="423"/>
      <c r="D169" s="424"/>
      <c r="E169" s="692" t="s">
        <v>954</v>
      </c>
      <c r="F169" s="693"/>
      <c r="I169" s="330"/>
      <c r="M169" s="330"/>
    </row>
    <row r="170" spans="1:13" ht="14.5" x14ac:dyDescent="0.25">
      <c r="A170" s="425"/>
      <c r="B170" s="425"/>
      <c r="C170" s="423" t="s">
        <v>3376</v>
      </c>
      <c r="D170" s="424" t="s">
        <v>956</v>
      </c>
      <c r="E170" s="426" t="s">
        <v>3377</v>
      </c>
      <c r="F170" s="427">
        <v>298.32</v>
      </c>
      <c r="I170" s="330"/>
      <c r="M170" s="330"/>
    </row>
    <row r="171" spans="1:13" ht="14.5" x14ac:dyDescent="0.25">
      <c r="A171" s="425"/>
      <c r="B171" s="425"/>
      <c r="C171" s="423" t="s">
        <v>3378</v>
      </c>
      <c r="D171" s="424" t="s">
        <v>959</v>
      </c>
      <c r="E171" s="426" t="s">
        <v>2361</v>
      </c>
      <c r="F171" s="427">
        <v>522.05999999999995</v>
      </c>
      <c r="I171" s="330"/>
      <c r="M171" s="330"/>
    </row>
    <row r="172" spans="1:13" ht="14" x14ac:dyDescent="0.25">
      <c r="A172" s="425"/>
      <c r="B172" s="425"/>
      <c r="C172" s="423" t="s">
        <v>961</v>
      </c>
      <c r="D172" s="424" t="s">
        <v>962</v>
      </c>
      <c r="E172" s="426" t="s">
        <v>963</v>
      </c>
      <c r="F172" s="427">
        <v>745.8</v>
      </c>
      <c r="I172" s="330"/>
      <c r="M172" s="330"/>
    </row>
    <row r="173" spans="1:13" ht="14" x14ac:dyDescent="0.25">
      <c r="A173" s="425"/>
      <c r="B173" s="425"/>
      <c r="C173" s="423" t="s">
        <v>964</v>
      </c>
      <c r="D173" s="424" t="s">
        <v>965</v>
      </c>
      <c r="E173" s="426" t="s">
        <v>966</v>
      </c>
      <c r="F173" s="427">
        <v>969.54</v>
      </c>
      <c r="I173" s="330"/>
      <c r="M173" s="330"/>
    </row>
    <row r="174" spans="1:13" ht="14" x14ac:dyDescent="0.25">
      <c r="A174" s="425"/>
      <c r="B174" s="425"/>
      <c r="C174" s="423" t="s">
        <v>967</v>
      </c>
      <c r="D174" s="424" t="s">
        <v>968</v>
      </c>
      <c r="E174" s="426" t="s">
        <v>969</v>
      </c>
      <c r="F174" s="427">
        <v>1187.3900000000001</v>
      </c>
      <c r="I174" s="330"/>
      <c r="M174" s="330"/>
    </row>
    <row r="175" spans="1:13" ht="14" x14ac:dyDescent="0.25">
      <c r="A175" s="425"/>
      <c r="B175" s="425"/>
      <c r="C175" s="423" t="s">
        <v>970</v>
      </c>
      <c r="D175" s="424" t="s">
        <v>971</v>
      </c>
      <c r="E175" s="426" t="s">
        <v>972</v>
      </c>
      <c r="F175" s="427">
        <v>1408.89</v>
      </c>
      <c r="I175" s="330"/>
      <c r="M175" s="330"/>
    </row>
    <row r="176" spans="1:13" ht="14" x14ac:dyDescent="0.25">
      <c r="A176" s="425"/>
      <c r="B176" s="425"/>
      <c r="C176" s="423" t="s">
        <v>973</v>
      </c>
      <c r="D176" s="424" t="s">
        <v>974</v>
      </c>
      <c r="E176" s="426" t="s">
        <v>975</v>
      </c>
      <c r="F176" s="427">
        <v>1640.76</v>
      </c>
      <c r="I176" s="330"/>
      <c r="M176" s="330"/>
    </row>
    <row r="177" spans="1:13" ht="14" x14ac:dyDescent="0.25">
      <c r="A177" s="425"/>
      <c r="B177" s="425"/>
      <c r="C177" s="423" t="s">
        <v>976</v>
      </c>
      <c r="D177" s="424" t="s">
        <v>977</v>
      </c>
      <c r="E177" s="426" t="s">
        <v>978</v>
      </c>
      <c r="F177" s="427">
        <v>1864.5</v>
      </c>
      <c r="I177" s="330"/>
      <c r="M177" s="330"/>
    </row>
    <row r="178" spans="1:13" ht="14" x14ac:dyDescent="0.25">
      <c r="A178" s="425"/>
      <c r="B178" s="425"/>
      <c r="C178" s="423" t="s">
        <v>979</v>
      </c>
      <c r="D178" s="424" t="s">
        <v>980</v>
      </c>
      <c r="E178" s="426" t="s">
        <v>981</v>
      </c>
      <c r="F178" s="427">
        <v>2088.2399999999998</v>
      </c>
      <c r="I178" s="330"/>
      <c r="M178" s="330"/>
    </row>
    <row r="179" spans="1:13" ht="14" x14ac:dyDescent="0.25">
      <c r="A179" s="425"/>
      <c r="B179" s="425"/>
      <c r="C179" s="423" t="s">
        <v>982</v>
      </c>
      <c r="D179" s="424" t="s">
        <v>983</v>
      </c>
      <c r="E179" s="426" t="s">
        <v>984</v>
      </c>
      <c r="F179" s="427">
        <v>2311.98</v>
      </c>
      <c r="I179" s="330"/>
      <c r="M179" s="330"/>
    </row>
    <row r="180" spans="1:13" ht="26.25" customHeight="1" x14ac:dyDescent="0.25">
      <c r="A180" s="425"/>
      <c r="B180" s="425"/>
      <c r="C180" s="423" t="s">
        <v>985</v>
      </c>
      <c r="D180" s="424" t="s">
        <v>986</v>
      </c>
      <c r="E180" s="426" t="s">
        <v>987</v>
      </c>
      <c r="F180" s="427">
        <v>2535.7199999999998</v>
      </c>
      <c r="I180" s="330"/>
      <c r="M180" s="330"/>
    </row>
    <row r="181" spans="1:13" ht="14" x14ac:dyDescent="0.25">
      <c r="A181" s="425"/>
      <c r="B181" s="425"/>
      <c r="C181" s="423" t="s">
        <v>988</v>
      </c>
      <c r="D181" s="424" t="s">
        <v>989</v>
      </c>
      <c r="E181" s="426" t="s">
        <v>990</v>
      </c>
      <c r="F181" s="427">
        <v>2834.04</v>
      </c>
      <c r="I181" s="330"/>
      <c r="M181" s="330"/>
    </row>
    <row r="182" spans="1:13" ht="14" x14ac:dyDescent="0.25">
      <c r="A182" s="425"/>
      <c r="B182" s="425"/>
      <c r="C182" s="423" t="s">
        <v>991</v>
      </c>
      <c r="D182" s="424" t="s">
        <v>992</v>
      </c>
      <c r="E182" s="426" t="s">
        <v>993</v>
      </c>
      <c r="F182" s="427">
        <v>3281.52</v>
      </c>
      <c r="I182" s="330"/>
      <c r="M182" s="330"/>
    </row>
    <row r="183" spans="1:13" ht="14" x14ac:dyDescent="0.25">
      <c r="A183" s="425"/>
      <c r="B183" s="425"/>
      <c r="C183" s="423" t="s">
        <v>994</v>
      </c>
      <c r="D183" s="424" t="s">
        <v>995</v>
      </c>
      <c r="E183" s="426" t="s">
        <v>996</v>
      </c>
      <c r="F183" s="427">
        <v>3729</v>
      </c>
      <c r="I183" s="330"/>
      <c r="M183" s="330"/>
    </row>
    <row r="184" spans="1:13" ht="14" x14ac:dyDescent="0.25">
      <c r="A184" s="425"/>
      <c r="B184" s="425"/>
      <c r="C184" s="423" t="s">
        <v>997</v>
      </c>
      <c r="D184" s="424" t="s">
        <v>998</v>
      </c>
      <c r="E184" s="426" t="s">
        <v>999</v>
      </c>
      <c r="F184" s="427">
        <v>4176.4799999999996</v>
      </c>
      <c r="I184" s="330"/>
      <c r="M184" s="330"/>
    </row>
    <row r="185" spans="1:13" ht="14" x14ac:dyDescent="0.25">
      <c r="A185" s="425"/>
      <c r="B185" s="425"/>
      <c r="C185" s="423" t="s">
        <v>1000</v>
      </c>
      <c r="D185" s="424" t="s">
        <v>1001</v>
      </c>
      <c r="E185" s="426" t="s">
        <v>1002</v>
      </c>
      <c r="F185" s="427">
        <v>4623.96</v>
      </c>
      <c r="I185" s="330"/>
      <c r="M185" s="330"/>
    </row>
    <row r="186" spans="1:13" ht="14" x14ac:dyDescent="0.25">
      <c r="A186" s="428"/>
      <c r="B186" s="428"/>
      <c r="C186" s="423" t="s">
        <v>1003</v>
      </c>
      <c r="D186" s="424" t="s">
        <v>1004</v>
      </c>
      <c r="E186" s="426" t="s">
        <v>1005</v>
      </c>
      <c r="F186" s="427">
        <v>5071.4399999999996</v>
      </c>
      <c r="I186" s="330"/>
      <c r="M186" s="330"/>
    </row>
    <row r="187" spans="1:13" ht="14" x14ac:dyDescent="0.25">
      <c r="A187" s="425"/>
      <c r="B187" s="425"/>
      <c r="C187" s="439" t="s">
        <v>1006</v>
      </c>
      <c r="D187" s="434" t="s">
        <v>1007</v>
      </c>
      <c r="E187" s="435" t="s">
        <v>1008</v>
      </c>
      <c r="F187" s="436">
        <v>5518.92</v>
      </c>
      <c r="I187" s="330"/>
      <c r="M187" s="330"/>
    </row>
    <row r="188" spans="1:13" ht="14" x14ac:dyDescent="0.25">
      <c r="A188" s="425"/>
      <c r="B188" s="425"/>
      <c r="C188" s="423" t="s">
        <v>1009</v>
      </c>
      <c r="D188" s="424" t="s">
        <v>1010</v>
      </c>
      <c r="E188" s="426" t="s">
        <v>1011</v>
      </c>
      <c r="F188" s="427">
        <v>5966.4</v>
      </c>
      <c r="I188" s="330"/>
      <c r="M188" s="330"/>
    </row>
    <row r="189" spans="1:13" ht="14" x14ac:dyDescent="0.25">
      <c r="A189" s="425"/>
      <c r="B189" s="425"/>
      <c r="C189" s="423" t="s">
        <v>1012</v>
      </c>
      <c r="D189" s="424" t="s">
        <v>1013</v>
      </c>
      <c r="E189" s="426" t="s">
        <v>1014</v>
      </c>
      <c r="F189" s="427">
        <v>6413.88</v>
      </c>
      <c r="I189" s="330"/>
      <c r="M189" s="330"/>
    </row>
    <row r="190" spans="1:13" ht="14" x14ac:dyDescent="0.25">
      <c r="A190" s="425"/>
      <c r="B190" s="425"/>
      <c r="C190" s="423" t="s">
        <v>1015</v>
      </c>
      <c r="D190" s="424" t="s">
        <v>1016</v>
      </c>
      <c r="E190" s="426" t="s">
        <v>1017</v>
      </c>
      <c r="F190" s="427">
        <v>6861.36</v>
      </c>
      <c r="I190" s="330"/>
      <c r="M190" s="330"/>
    </row>
    <row r="191" spans="1:13" ht="14" x14ac:dyDescent="0.25">
      <c r="A191" s="428"/>
      <c r="B191" s="428"/>
      <c r="C191" s="423" t="s">
        <v>1018</v>
      </c>
      <c r="D191" s="424" t="s">
        <v>1019</v>
      </c>
      <c r="E191" s="426" t="s">
        <v>3379</v>
      </c>
      <c r="F191" s="427">
        <v>7308.84</v>
      </c>
      <c r="I191" s="330"/>
      <c r="M191" s="330"/>
    </row>
    <row r="192" spans="1:13" ht="14" x14ac:dyDescent="0.25">
      <c r="A192" s="422" t="s">
        <v>1031</v>
      </c>
      <c r="B192" s="422" t="s">
        <v>1032</v>
      </c>
      <c r="C192" s="423"/>
      <c r="D192" s="424" t="s">
        <v>1033</v>
      </c>
      <c r="E192" s="426" t="s">
        <v>1032</v>
      </c>
      <c r="F192" s="427">
        <v>1078.71</v>
      </c>
      <c r="I192" s="330"/>
      <c r="M192" s="330"/>
    </row>
    <row r="193" spans="1:13" ht="25" x14ac:dyDescent="0.25">
      <c r="A193" s="422" t="s">
        <v>1034</v>
      </c>
      <c r="B193" s="430" t="s">
        <v>1035</v>
      </c>
      <c r="C193" s="431"/>
      <c r="D193" s="424"/>
      <c r="E193" s="692" t="s">
        <v>1036</v>
      </c>
      <c r="F193" s="693"/>
      <c r="I193" s="330"/>
      <c r="M193" s="330"/>
    </row>
    <row r="194" spans="1:13" ht="14" x14ac:dyDescent="0.25">
      <c r="A194" s="425"/>
      <c r="B194" s="432"/>
      <c r="C194" s="431" t="s">
        <v>1037</v>
      </c>
      <c r="D194" s="424" t="s">
        <v>1038</v>
      </c>
      <c r="E194" s="426" t="s">
        <v>1039</v>
      </c>
      <c r="F194" s="427">
        <v>107.5</v>
      </c>
      <c r="I194" s="330"/>
      <c r="M194" s="330"/>
    </row>
    <row r="195" spans="1:13" ht="14" x14ac:dyDescent="0.25">
      <c r="A195" s="425"/>
      <c r="B195" s="432"/>
      <c r="C195" s="431" t="s">
        <v>1040</v>
      </c>
      <c r="D195" s="424" t="s">
        <v>1041</v>
      </c>
      <c r="E195" s="426" t="s">
        <v>1042</v>
      </c>
      <c r="F195" s="427">
        <v>121.52</v>
      </c>
      <c r="I195" s="330"/>
      <c r="M195" s="330"/>
    </row>
    <row r="196" spans="1:13" ht="14" x14ac:dyDescent="0.25">
      <c r="A196" s="425"/>
      <c r="B196" s="432"/>
      <c r="C196" s="431" t="s">
        <v>1043</v>
      </c>
      <c r="D196" s="424" t="s">
        <v>1044</v>
      </c>
      <c r="E196" s="426" t="s">
        <v>1045</v>
      </c>
      <c r="F196" s="427">
        <v>135.55000000000001</v>
      </c>
      <c r="I196" s="330"/>
      <c r="M196" s="330"/>
    </row>
    <row r="197" spans="1:13" ht="14" x14ac:dyDescent="0.25">
      <c r="A197" s="425"/>
      <c r="B197" s="432"/>
      <c r="C197" s="431" t="s">
        <v>1046</v>
      </c>
      <c r="D197" s="424" t="s">
        <v>1047</v>
      </c>
      <c r="E197" s="426" t="s">
        <v>1048</v>
      </c>
      <c r="F197" s="427">
        <v>149.57</v>
      </c>
      <c r="I197" s="330"/>
      <c r="M197" s="330"/>
    </row>
    <row r="198" spans="1:13" ht="14" x14ac:dyDescent="0.25">
      <c r="A198" s="425"/>
      <c r="B198" s="432"/>
      <c r="C198" s="431" t="s">
        <v>1049</v>
      </c>
      <c r="D198" s="424" t="s">
        <v>1050</v>
      </c>
      <c r="E198" s="426" t="s">
        <v>1051</v>
      </c>
      <c r="F198" s="427">
        <v>163.59</v>
      </c>
      <c r="I198" s="330"/>
      <c r="M198" s="330"/>
    </row>
    <row r="199" spans="1:13" ht="14" x14ac:dyDescent="0.25">
      <c r="A199" s="425"/>
      <c r="B199" s="432"/>
      <c r="C199" s="433" t="s">
        <v>1052</v>
      </c>
      <c r="D199" s="434" t="s">
        <v>1053</v>
      </c>
      <c r="E199" s="435" t="s">
        <v>1054</v>
      </c>
      <c r="F199" s="436">
        <v>177.61</v>
      </c>
      <c r="I199" s="330"/>
      <c r="M199" s="330"/>
    </row>
    <row r="200" spans="1:13" ht="14" x14ac:dyDescent="0.25">
      <c r="A200" s="428"/>
      <c r="B200" s="437"/>
      <c r="C200" s="431" t="s">
        <v>1055</v>
      </c>
      <c r="D200" s="424" t="s">
        <v>1056</v>
      </c>
      <c r="E200" s="426" t="s">
        <v>3380</v>
      </c>
      <c r="F200" s="427">
        <v>191.63</v>
      </c>
      <c r="I200" s="330"/>
      <c r="M200" s="330"/>
    </row>
    <row r="201" spans="1:13" ht="50" x14ac:dyDescent="0.25">
      <c r="A201" s="438" t="s">
        <v>1057</v>
      </c>
      <c r="B201" s="438" t="s">
        <v>3381</v>
      </c>
      <c r="C201" s="423"/>
      <c r="D201" s="424"/>
      <c r="E201" s="692" t="s">
        <v>1058</v>
      </c>
      <c r="F201" s="693"/>
      <c r="I201" s="330"/>
      <c r="M201" s="330"/>
    </row>
    <row r="202" spans="1:13" ht="14.5" x14ac:dyDescent="0.25">
      <c r="A202" s="425"/>
      <c r="B202" s="425"/>
      <c r="C202" s="423" t="s">
        <v>3382</v>
      </c>
      <c r="D202" s="424" t="s">
        <v>1060</v>
      </c>
      <c r="E202" s="426" t="s">
        <v>3383</v>
      </c>
      <c r="F202" s="427">
        <v>346.78</v>
      </c>
      <c r="I202" s="330"/>
      <c r="M202" s="330"/>
    </row>
    <row r="203" spans="1:13" ht="12.75" customHeight="1" x14ac:dyDescent="0.25">
      <c r="A203" s="425"/>
      <c r="B203" s="425"/>
      <c r="C203" s="423" t="s">
        <v>3384</v>
      </c>
      <c r="D203" s="424" t="s">
        <v>1062</v>
      </c>
      <c r="E203" s="426" t="s">
        <v>3385</v>
      </c>
      <c r="F203" s="427">
        <v>606.86</v>
      </c>
      <c r="I203" s="330"/>
      <c r="M203" s="330"/>
    </row>
    <row r="204" spans="1:13" ht="14.5" x14ac:dyDescent="0.25">
      <c r="A204" s="425"/>
      <c r="B204" s="425"/>
      <c r="C204" s="423" t="s">
        <v>3386</v>
      </c>
      <c r="D204" s="424" t="s">
        <v>1064</v>
      </c>
      <c r="E204" s="426" t="s">
        <v>3387</v>
      </c>
      <c r="F204" s="427">
        <v>953.63</v>
      </c>
      <c r="I204" s="330"/>
      <c r="M204" s="330"/>
    </row>
    <row r="205" spans="1:13" ht="14" x14ac:dyDescent="0.25">
      <c r="A205" s="425"/>
      <c r="B205" s="425"/>
      <c r="C205" s="423" t="s">
        <v>1065</v>
      </c>
      <c r="D205" s="424" t="s">
        <v>1066</v>
      </c>
      <c r="E205" s="426" t="s">
        <v>1067</v>
      </c>
      <c r="F205" s="427">
        <v>1300.4100000000001</v>
      </c>
      <c r="I205" s="330"/>
      <c r="M205" s="330"/>
    </row>
    <row r="206" spans="1:13" ht="14" x14ac:dyDescent="0.25">
      <c r="A206" s="425"/>
      <c r="B206" s="425"/>
      <c r="C206" s="423" t="s">
        <v>1068</v>
      </c>
      <c r="D206" s="424" t="s">
        <v>1069</v>
      </c>
      <c r="E206" s="426" t="s">
        <v>1070</v>
      </c>
      <c r="F206" s="427">
        <v>1950.62</v>
      </c>
      <c r="I206" s="330"/>
      <c r="M206" s="330"/>
    </row>
    <row r="207" spans="1:13" ht="14" x14ac:dyDescent="0.25">
      <c r="A207" s="425"/>
      <c r="B207" s="425"/>
      <c r="C207" s="423" t="s">
        <v>1071</v>
      </c>
      <c r="D207" s="424" t="s">
        <v>1072</v>
      </c>
      <c r="E207" s="426" t="s">
        <v>1073</v>
      </c>
      <c r="F207" s="427">
        <v>2600.8200000000002</v>
      </c>
      <c r="I207" s="330"/>
      <c r="M207" s="330"/>
    </row>
    <row r="208" spans="1:13" ht="14" x14ac:dyDescent="0.25">
      <c r="A208" s="425"/>
      <c r="B208" s="425"/>
      <c r="C208" s="423" t="s">
        <v>1074</v>
      </c>
      <c r="D208" s="424" t="s">
        <v>1075</v>
      </c>
      <c r="E208" s="426" t="s">
        <v>1076</v>
      </c>
      <c r="F208" s="427">
        <v>3251.03</v>
      </c>
      <c r="I208" s="330"/>
      <c r="M208" s="330"/>
    </row>
    <row r="209" spans="1:13" ht="14" x14ac:dyDescent="0.25">
      <c r="A209" s="425"/>
      <c r="B209" s="425"/>
      <c r="C209" s="423" t="s">
        <v>1077</v>
      </c>
      <c r="D209" s="424" t="s">
        <v>1078</v>
      </c>
      <c r="E209" s="426" t="s">
        <v>1079</v>
      </c>
      <c r="F209" s="427">
        <v>3901.23</v>
      </c>
      <c r="I209" s="330"/>
      <c r="M209" s="330"/>
    </row>
    <row r="210" spans="1:13" ht="14" x14ac:dyDescent="0.25">
      <c r="A210" s="425"/>
      <c r="B210" s="425"/>
      <c r="C210" s="423" t="s">
        <v>1080</v>
      </c>
      <c r="D210" s="424" t="s">
        <v>1081</v>
      </c>
      <c r="E210" s="426" t="s">
        <v>1082</v>
      </c>
      <c r="F210" s="427">
        <v>5201.6400000000003</v>
      </c>
      <c r="I210" s="330"/>
      <c r="M210" s="330"/>
    </row>
    <row r="211" spans="1:13" ht="14" x14ac:dyDescent="0.25">
      <c r="A211" s="425"/>
      <c r="B211" s="425"/>
      <c r="C211" s="423" t="s">
        <v>1083</v>
      </c>
      <c r="D211" s="424" t="s">
        <v>1084</v>
      </c>
      <c r="E211" s="426" t="s">
        <v>1085</v>
      </c>
      <c r="F211" s="427">
        <v>6502.05</v>
      </c>
      <c r="I211" s="330"/>
      <c r="M211" s="330"/>
    </row>
    <row r="212" spans="1:13" ht="14" x14ac:dyDescent="0.25">
      <c r="A212" s="425"/>
      <c r="B212" s="425"/>
      <c r="C212" s="423" t="s">
        <v>1086</v>
      </c>
      <c r="D212" s="424" t="s">
        <v>1087</v>
      </c>
      <c r="E212" s="426" t="s">
        <v>1088</v>
      </c>
      <c r="F212" s="427">
        <v>7802.46</v>
      </c>
      <c r="I212" s="330"/>
      <c r="M212" s="330"/>
    </row>
    <row r="213" spans="1:13" ht="14" x14ac:dyDescent="0.25">
      <c r="A213" s="425"/>
      <c r="B213" s="425"/>
      <c r="C213" s="423" t="s">
        <v>1089</v>
      </c>
      <c r="D213" s="424" t="s">
        <v>1090</v>
      </c>
      <c r="E213" s="426" t="s">
        <v>1091</v>
      </c>
      <c r="F213" s="427">
        <v>9102.8700000000008</v>
      </c>
      <c r="I213" s="330"/>
      <c r="M213" s="330"/>
    </row>
    <row r="214" spans="1:13" ht="14" x14ac:dyDescent="0.25">
      <c r="A214" s="425"/>
      <c r="B214" s="425"/>
      <c r="C214" s="423" t="s">
        <v>1092</v>
      </c>
      <c r="D214" s="424" t="s">
        <v>1093</v>
      </c>
      <c r="E214" s="426" t="s">
        <v>1094</v>
      </c>
      <c r="F214" s="427">
        <v>10403.280000000001</v>
      </c>
      <c r="I214" s="330"/>
      <c r="M214" s="330"/>
    </row>
    <row r="215" spans="1:13" ht="14" x14ac:dyDescent="0.25">
      <c r="A215" s="425"/>
      <c r="B215" s="425"/>
      <c r="C215" s="423" t="s">
        <v>1095</v>
      </c>
      <c r="D215" s="424" t="s">
        <v>1096</v>
      </c>
      <c r="E215" s="426" t="s">
        <v>1097</v>
      </c>
      <c r="F215" s="427">
        <v>11703.69</v>
      </c>
      <c r="I215" s="330"/>
      <c r="M215" s="330"/>
    </row>
    <row r="216" spans="1:13" ht="14" x14ac:dyDescent="0.25">
      <c r="A216" s="428"/>
      <c r="B216" s="428"/>
      <c r="C216" s="423" t="s">
        <v>1098</v>
      </c>
      <c r="D216" s="424" t="s">
        <v>1099</v>
      </c>
      <c r="E216" s="426" t="s">
        <v>3388</v>
      </c>
      <c r="F216" s="427">
        <v>13004.1</v>
      </c>
      <c r="I216" s="330"/>
      <c r="M216" s="330"/>
    </row>
    <row r="217" spans="1:13" ht="50" x14ac:dyDescent="0.25">
      <c r="A217" s="422" t="s">
        <v>1141</v>
      </c>
      <c r="B217" s="422" t="s">
        <v>1142</v>
      </c>
      <c r="C217" s="423"/>
      <c r="D217" s="424"/>
      <c r="E217" s="692" t="s">
        <v>1143</v>
      </c>
      <c r="F217" s="693"/>
      <c r="I217" s="330"/>
      <c r="M217" s="330"/>
    </row>
    <row r="218" spans="1:13" ht="14.5" x14ac:dyDescent="0.25">
      <c r="A218" s="425"/>
      <c r="B218" s="425"/>
      <c r="C218" s="423" t="s">
        <v>3389</v>
      </c>
      <c r="D218" s="424" t="s">
        <v>1145</v>
      </c>
      <c r="E218" s="426" t="s">
        <v>3390</v>
      </c>
      <c r="F218" s="427">
        <v>348.33</v>
      </c>
      <c r="I218" s="330"/>
      <c r="M218" s="330"/>
    </row>
    <row r="219" spans="1:13" ht="14.5" x14ac:dyDescent="0.25">
      <c r="A219" s="425"/>
      <c r="B219" s="425"/>
      <c r="C219" s="423" t="s">
        <v>3391</v>
      </c>
      <c r="D219" s="424" t="s">
        <v>1148</v>
      </c>
      <c r="E219" s="426" t="s">
        <v>3392</v>
      </c>
      <c r="F219" s="427">
        <v>609.58000000000004</v>
      </c>
      <c r="I219" s="330"/>
      <c r="M219" s="330"/>
    </row>
    <row r="220" spans="1:13" ht="14.5" x14ac:dyDescent="0.25">
      <c r="A220" s="425"/>
      <c r="B220" s="425"/>
      <c r="C220" s="423" t="s">
        <v>3393</v>
      </c>
      <c r="D220" s="424" t="s">
        <v>1151</v>
      </c>
      <c r="E220" s="426" t="s">
        <v>3394</v>
      </c>
      <c r="F220" s="427">
        <v>870.83</v>
      </c>
      <c r="I220" s="330"/>
      <c r="M220" s="330"/>
    </row>
    <row r="221" spans="1:13" ht="14" x14ac:dyDescent="0.25">
      <c r="A221" s="425"/>
      <c r="B221" s="425"/>
      <c r="C221" s="423" t="s">
        <v>1153</v>
      </c>
      <c r="D221" s="424" t="s">
        <v>1154</v>
      </c>
      <c r="E221" s="426" t="s">
        <v>1155</v>
      </c>
      <c r="F221" s="427">
        <v>1045</v>
      </c>
      <c r="I221" s="330"/>
      <c r="M221" s="330"/>
    </row>
    <row r="222" spans="1:13" ht="14" x14ac:dyDescent="0.25">
      <c r="A222" s="425"/>
      <c r="B222" s="425"/>
      <c r="C222" s="423" t="s">
        <v>1156</v>
      </c>
      <c r="D222" s="424" t="s">
        <v>1157</v>
      </c>
      <c r="E222" s="426" t="s">
        <v>1158</v>
      </c>
      <c r="F222" s="427">
        <v>1567.5</v>
      </c>
      <c r="I222" s="330"/>
      <c r="M222" s="330"/>
    </row>
    <row r="223" spans="1:13" ht="14" x14ac:dyDescent="0.25">
      <c r="A223" s="425"/>
      <c r="B223" s="425"/>
      <c r="C223" s="423" t="s">
        <v>1159</v>
      </c>
      <c r="D223" s="424" t="s">
        <v>1160</v>
      </c>
      <c r="E223" s="426" t="s">
        <v>1161</v>
      </c>
      <c r="F223" s="427">
        <v>2090</v>
      </c>
      <c r="I223" s="330"/>
      <c r="M223" s="330"/>
    </row>
    <row r="224" spans="1:13" ht="12.75" customHeight="1" x14ac:dyDescent="0.25">
      <c r="A224" s="425"/>
      <c r="B224" s="425"/>
      <c r="C224" s="423" t="s">
        <v>1162</v>
      </c>
      <c r="D224" s="424" t="s">
        <v>1163</v>
      </c>
      <c r="E224" s="426" t="s">
        <v>1164</v>
      </c>
      <c r="F224" s="427">
        <v>2612.5</v>
      </c>
      <c r="I224" s="330"/>
      <c r="M224" s="330"/>
    </row>
    <row r="225" spans="1:13" ht="14" x14ac:dyDescent="0.25">
      <c r="A225" s="425"/>
      <c r="B225" s="425"/>
      <c r="C225" s="423" t="s">
        <v>1165</v>
      </c>
      <c r="D225" s="424" t="s">
        <v>1166</v>
      </c>
      <c r="E225" s="426" t="s">
        <v>1167</v>
      </c>
      <c r="F225" s="427">
        <v>3135</v>
      </c>
      <c r="I225" s="330"/>
      <c r="M225" s="330"/>
    </row>
    <row r="226" spans="1:13" ht="14" x14ac:dyDescent="0.25">
      <c r="A226" s="425"/>
      <c r="B226" s="425"/>
      <c r="C226" s="423" t="s">
        <v>1168</v>
      </c>
      <c r="D226" s="424" t="s">
        <v>1169</v>
      </c>
      <c r="E226" s="426" t="s">
        <v>1170</v>
      </c>
      <c r="F226" s="427">
        <v>3657.5</v>
      </c>
      <c r="I226" s="330"/>
      <c r="M226" s="330"/>
    </row>
    <row r="227" spans="1:13" ht="14" x14ac:dyDescent="0.25">
      <c r="A227" s="425"/>
      <c r="B227" s="425"/>
      <c r="C227" s="423" t="s">
        <v>1171</v>
      </c>
      <c r="D227" s="424" t="s">
        <v>1172</v>
      </c>
      <c r="E227" s="426" t="s">
        <v>1173</v>
      </c>
      <c r="F227" s="427">
        <v>4180</v>
      </c>
      <c r="I227" s="330"/>
      <c r="M227" s="330"/>
    </row>
    <row r="228" spans="1:13" ht="14" x14ac:dyDescent="0.25">
      <c r="A228" s="425"/>
      <c r="B228" s="425"/>
      <c r="C228" s="423" t="s">
        <v>1174</v>
      </c>
      <c r="D228" s="424" t="s">
        <v>1175</v>
      </c>
      <c r="E228" s="426" t="s">
        <v>1176</v>
      </c>
      <c r="F228" s="427">
        <v>5225</v>
      </c>
      <c r="I228" s="330"/>
      <c r="M228" s="330"/>
    </row>
    <row r="229" spans="1:13" ht="14" x14ac:dyDescent="0.25">
      <c r="A229" s="425"/>
      <c r="B229" s="425"/>
      <c r="C229" s="423" t="s">
        <v>1177</v>
      </c>
      <c r="D229" s="424" t="s">
        <v>1178</v>
      </c>
      <c r="E229" s="426" t="s">
        <v>1179</v>
      </c>
      <c r="F229" s="427">
        <v>6270</v>
      </c>
      <c r="I229" s="330"/>
      <c r="M229" s="330"/>
    </row>
    <row r="230" spans="1:13" ht="14" x14ac:dyDescent="0.25">
      <c r="A230" s="425"/>
      <c r="B230" s="425"/>
      <c r="C230" s="423" t="s">
        <v>1180</v>
      </c>
      <c r="D230" s="424" t="s">
        <v>1181</v>
      </c>
      <c r="E230" s="426" t="s">
        <v>1182</v>
      </c>
      <c r="F230" s="427">
        <v>7315</v>
      </c>
      <c r="I230" s="330"/>
      <c r="M230" s="330"/>
    </row>
    <row r="231" spans="1:13" ht="14" x14ac:dyDescent="0.25">
      <c r="A231" s="428"/>
      <c r="B231" s="428"/>
      <c r="C231" s="423" t="s">
        <v>1183</v>
      </c>
      <c r="D231" s="424" t="s">
        <v>1184</v>
      </c>
      <c r="E231" s="426" t="s">
        <v>3395</v>
      </c>
      <c r="F231" s="427">
        <v>8360</v>
      </c>
      <c r="I231" s="330"/>
      <c r="M231" s="330"/>
    </row>
    <row r="232" spans="1:13" ht="40.5" customHeight="1" x14ac:dyDescent="0.25">
      <c r="A232" s="422" t="s">
        <v>1230</v>
      </c>
      <c r="B232" s="422" t="s">
        <v>1231</v>
      </c>
      <c r="C232" s="423"/>
      <c r="D232" s="424"/>
      <c r="E232" s="692" t="s">
        <v>1232</v>
      </c>
      <c r="F232" s="693"/>
      <c r="I232" s="330"/>
      <c r="M232" s="330"/>
    </row>
    <row r="233" spans="1:13" ht="14" x14ac:dyDescent="0.25">
      <c r="A233" s="425"/>
      <c r="B233" s="425"/>
      <c r="C233" s="423" t="s">
        <v>1233</v>
      </c>
      <c r="D233" s="424" t="s">
        <v>1234</v>
      </c>
      <c r="E233" s="426" t="s">
        <v>1235</v>
      </c>
      <c r="F233" s="427">
        <v>780.8</v>
      </c>
      <c r="I233" s="330"/>
      <c r="M233" s="330"/>
    </row>
    <row r="234" spans="1:13" ht="14" x14ac:dyDescent="0.25">
      <c r="A234" s="425"/>
      <c r="B234" s="425"/>
      <c r="C234" s="423" t="s">
        <v>1236</v>
      </c>
      <c r="D234" s="424" t="s">
        <v>1237</v>
      </c>
      <c r="E234" s="426" t="s">
        <v>1238</v>
      </c>
      <c r="F234" s="427">
        <v>1561.6</v>
      </c>
      <c r="I234" s="330"/>
      <c r="M234" s="330"/>
    </row>
    <row r="235" spans="1:13" ht="14" x14ac:dyDescent="0.25">
      <c r="A235" s="425"/>
      <c r="B235" s="425"/>
      <c r="C235" s="423" t="s">
        <v>1239</v>
      </c>
      <c r="D235" s="424" t="s">
        <v>1240</v>
      </c>
      <c r="E235" s="426" t="s">
        <v>1241</v>
      </c>
      <c r="F235" s="427">
        <v>2342.4</v>
      </c>
      <c r="I235" s="330"/>
      <c r="M235" s="330"/>
    </row>
    <row r="236" spans="1:13" ht="14" x14ac:dyDescent="0.25">
      <c r="A236" s="425"/>
      <c r="B236" s="425"/>
      <c r="C236" s="423" t="s">
        <v>1242</v>
      </c>
      <c r="D236" s="424" t="s">
        <v>1243</v>
      </c>
      <c r="E236" s="426" t="s">
        <v>1244</v>
      </c>
      <c r="F236" s="427">
        <v>3123.2</v>
      </c>
      <c r="I236" s="330"/>
      <c r="M236" s="330"/>
    </row>
    <row r="237" spans="1:13" ht="14" x14ac:dyDescent="0.25">
      <c r="A237" s="425"/>
      <c r="B237" s="425"/>
      <c r="C237" s="423" t="s">
        <v>1245</v>
      </c>
      <c r="D237" s="424" t="s">
        <v>1246</v>
      </c>
      <c r="E237" s="426" t="s">
        <v>1247</v>
      </c>
      <c r="F237" s="427">
        <v>3904</v>
      </c>
      <c r="I237" s="330"/>
      <c r="M237" s="330"/>
    </row>
    <row r="238" spans="1:13" ht="14" x14ac:dyDescent="0.25">
      <c r="A238" s="425"/>
      <c r="B238" s="425"/>
      <c r="C238" s="423" t="s">
        <v>1248</v>
      </c>
      <c r="D238" s="424" t="s">
        <v>1249</v>
      </c>
      <c r="E238" s="426" t="s">
        <v>1250</v>
      </c>
      <c r="F238" s="427">
        <v>5075.2</v>
      </c>
      <c r="I238" s="330"/>
      <c r="M238" s="330"/>
    </row>
    <row r="239" spans="1:13" ht="14" x14ac:dyDescent="0.25">
      <c r="A239" s="425"/>
      <c r="B239" s="425"/>
      <c r="C239" s="423" t="s">
        <v>1251</v>
      </c>
      <c r="D239" s="424" t="s">
        <v>1252</v>
      </c>
      <c r="E239" s="426" t="s">
        <v>1253</v>
      </c>
      <c r="F239" s="427">
        <v>6636.8</v>
      </c>
      <c r="I239" s="330"/>
      <c r="M239" s="330"/>
    </row>
    <row r="240" spans="1:13" ht="14" x14ac:dyDescent="0.25">
      <c r="A240" s="425"/>
      <c r="B240" s="425"/>
      <c r="C240" s="423" t="s">
        <v>1254</v>
      </c>
      <c r="D240" s="424" t="s">
        <v>1255</v>
      </c>
      <c r="E240" s="426" t="s">
        <v>1256</v>
      </c>
      <c r="F240" s="427">
        <v>8198.4</v>
      </c>
      <c r="I240" s="330"/>
      <c r="M240" s="330"/>
    </row>
    <row r="241" spans="1:13" ht="14" x14ac:dyDescent="0.25">
      <c r="A241" s="425"/>
      <c r="B241" s="425"/>
      <c r="C241" s="423" t="s">
        <v>1257</v>
      </c>
      <c r="D241" s="424" t="s">
        <v>1258</v>
      </c>
      <c r="E241" s="426" t="s">
        <v>1259</v>
      </c>
      <c r="F241" s="427">
        <v>9760</v>
      </c>
      <c r="I241" s="330"/>
      <c r="M241" s="330"/>
    </row>
    <row r="242" spans="1:13" ht="14" x14ac:dyDescent="0.25">
      <c r="A242" s="428"/>
      <c r="B242" s="428"/>
      <c r="C242" s="423" t="s">
        <v>1260</v>
      </c>
      <c r="D242" s="424" t="s">
        <v>1261</v>
      </c>
      <c r="E242" s="426" t="s">
        <v>1262</v>
      </c>
      <c r="F242" s="427">
        <v>11972.27</v>
      </c>
      <c r="I242" s="330"/>
      <c r="M242" s="330"/>
    </row>
    <row r="243" spans="1:13" ht="14" x14ac:dyDescent="0.25">
      <c r="A243" s="425"/>
      <c r="B243" s="425"/>
      <c r="C243" s="439" t="s">
        <v>1263</v>
      </c>
      <c r="D243" s="434" t="s">
        <v>1264</v>
      </c>
      <c r="E243" s="435" t="s">
        <v>1265</v>
      </c>
      <c r="F243" s="436">
        <v>15095.47</v>
      </c>
      <c r="I243" s="330"/>
      <c r="M243" s="330"/>
    </row>
    <row r="244" spans="1:13" ht="14" x14ac:dyDescent="0.25">
      <c r="A244" s="428"/>
      <c r="B244" s="428"/>
      <c r="C244" s="423" t="s">
        <v>1266</v>
      </c>
      <c r="D244" s="424" t="s">
        <v>1267</v>
      </c>
      <c r="E244" s="426" t="s">
        <v>3396</v>
      </c>
      <c r="F244" s="427">
        <v>18218.669999999998</v>
      </c>
      <c r="I244" s="330"/>
      <c r="M244" s="330"/>
    </row>
    <row r="245" spans="1:13" ht="25" x14ac:dyDescent="0.25">
      <c r="A245" s="422" t="s">
        <v>1268</v>
      </c>
      <c r="B245" s="422" t="s">
        <v>1269</v>
      </c>
      <c r="C245" s="423"/>
      <c r="D245" s="424"/>
      <c r="E245" s="692" t="s">
        <v>1270</v>
      </c>
      <c r="F245" s="693"/>
      <c r="I245" s="330"/>
      <c r="M245" s="330"/>
    </row>
    <row r="246" spans="1:13" ht="14.5" x14ac:dyDescent="0.25">
      <c r="A246" s="425"/>
      <c r="B246" s="425"/>
      <c r="C246" s="423" t="s">
        <v>3397</v>
      </c>
      <c r="D246" s="424" t="s">
        <v>1272</v>
      </c>
      <c r="E246" s="426" t="s">
        <v>3398</v>
      </c>
      <c r="F246" s="427">
        <v>130.9</v>
      </c>
      <c r="I246" s="330"/>
      <c r="M246" s="330"/>
    </row>
    <row r="247" spans="1:13" ht="14.5" x14ac:dyDescent="0.25">
      <c r="A247" s="425"/>
      <c r="B247" s="425"/>
      <c r="C247" s="423" t="s">
        <v>3399</v>
      </c>
      <c r="D247" s="424" t="s">
        <v>1275</v>
      </c>
      <c r="E247" s="426" t="s">
        <v>3400</v>
      </c>
      <c r="F247" s="427">
        <v>314.14999999999998</v>
      </c>
      <c r="I247" s="330"/>
      <c r="M247" s="330"/>
    </row>
    <row r="248" spans="1:13" ht="12.75" customHeight="1" x14ac:dyDescent="0.25">
      <c r="A248" s="425"/>
      <c r="B248" s="425"/>
      <c r="C248" s="423" t="s">
        <v>1277</v>
      </c>
      <c r="D248" s="424" t="s">
        <v>1278</v>
      </c>
      <c r="E248" s="426" t="s">
        <v>1279</v>
      </c>
      <c r="F248" s="427">
        <v>280.11</v>
      </c>
      <c r="I248" s="330"/>
      <c r="M248" s="330"/>
    </row>
    <row r="249" spans="1:13" ht="14" x14ac:dyDescent="0.25">
      <c r="A249" s="425"/>
      <c r="B249" s="425"/>
      <c r="C249" s="423" t="s">
        <v>1280</v>
      </c>
      <c r="D249" s="424" t="s">
        <v>1281</v>
      </c>
      <c r="E249" s="426" t="s">
        <v>1282</v>
      </c>
      <c r="F249" s="427">
        <v>751.34</v>
      </c>
      <c r="I249" s="330"/>
      <c r="M249" s="330"/>
    </row>
    <row r="250" spans="1:13" ht="14" x14ac:dyDescent="0.25">
      <c r="A250" s="425"/>
      <c r="B250" s="425"/>
      <c r="C250" s="423" t="s">
        <v>1283</v>
      </c>
      <c r="D250" s="424" t="s">
        <v>1284</v>
      </c>
      <c r="E250" s="426" t="s">
        <v>1285</v>
      </c>
      <c r="F250" s="427">
        <v>1222.57</v>
      </c>
      <c r="I250" s="330"/>
      <c r="M250" s="330"/>
    </row>
    <row r="251" spans="1:13" ht="14" x14ac:dyDescent="0.25">
      <c r="A251" s="425"/>
      <c r="B251" s="425"/>
      <c r="C251" s="423" t="s">
        <v>1286</v>
      </c>
      <c r="D251" s="424" t="s">
        <v>1287</v>
      </c>
      <c r="E251" s="426" t="s">
        <v>1288</v>
      </c>
      <c r="F251" s="427">
        <v>1693.81</v>
      </c>
      <c r="I251" s="330"/>
      <c r="M251" s="330"/>
    </row>
    <row r="252" spans="1:13" ht="14" x14ac:dyDescent="0.25">
      <c r="A252" s="425"/>
      <c r="B252" s="425"/>
      <c r="C252" s="423" t="s">
        <v>1289</v>
      </c>
      <c r="D252" s="424" t="s">
        <v>1290</v>
      </c>
      <c r="E252" s="426" t="s">
        <v>3401</v>
      </c>
      <c r="F252" s="427">
        <v>2165.04</v>
      </c>
      <c r="I252" s="330"/>
      <c r="M252" s="330"/>
    </row>
    <row r="253" spans="1:13" ht="37.5" x14ac:dyDescent="0.25">
      <c r="A253" s="422" t="s">
        <v>1291</v>
      </c>
      <c r="B253" s="430" t="s">
        <v>1292</v>
      </c>
      <c r="C253" s="431"/>
      <c r="D253" s="424"/>
      <c r="E253" s="692" t="s">
        <v>1293</v>
      </c>
      <c r="F253" s="693"/>
      <c r="I253" s="330"/>
      <c r="M253" s="330"/>
    </row>
    <row r="254" spans="1:13" ht="14.5" x14ac:dyDescent="0.25">
      <c r="A254" s="425"/>
      <c r="B254" s="432"/>
      <c r="C254" s="431" t="s">
        <v>3402</v>
      </c>
      <c r="D254" s="424" t="s">
        <v>1295</v>
      </c>
      <c r="E254" s="426" t="s">
        <v>3377</v>
      </c>
      <c r="F254" s="427">
        <v>418.51</v>
      </c>
      <c r="I254" s="330"/>
      <c r="M254" s="330"/>
    </row>
    <row r="255" spans="1:13" ht="14.5" x14ac:dyDescent="0.25">
      <c r="A255" s="425"/>
      <c r="B255" s="432"/>
      <c r="C255" s="431" t="s">
        <v>3403</v>
      </c>
      <c r="D255" s="424" t="s">
        <v>1297</v>
      </c>
      <c r="E255" s="426" t="s">
        <v>2361</v>
      </c>
      <c r="F255" s="427">
        <v>732.39</v>
      </c>
      <c r="I255" s="330"/>
      <c r="M255" s="330"/>
    </row>
    <row r="256" spans="1:13" ht="14" x14ac:dyDescent="0.25">
      <c r="A256" s="425"/>
      <c r="B256" s="432"/>
      <c r="C256" s="431" t="s">
        <v>1298</v>
      </c>
      <c r="D256" s="424" t="s">
        <v>1299</v>
      </c>
      <c r="E256" s="426" t="s">
        <v>963</v>
      </c>
      <c r="F256" s="427">
        <v>1046.27</v>
      </c>
      <c r="I256" s="330"/>
      <c r="M256" s="330"/>
    </row>
    <row r="257" spans="1:13" ht="14" x14ac:dyDescent="0.25">
      <c r="A257" s="425"/>
      <c r="B257" s="432"/>
      <c r="C257" s="431" t="s">
        <v>1300</v>
      </c>
      <c r="D257" s="424" t="s">
        <v>1301</v>
      </c>
      <c r="E257" s="426" t="s">
        <v>966</v>
      </c>
      <c r="F257" s="427">
        <v>1360.15</v>
      </c>
      <c r="I257" s="330"/>
      <c r="M257" s="330"/>
    </row>
    <row r="258" spans="1:13" ht="14" x14ac:dyDescent="0.25">
      <c r="A258" s="425"/>
      <c r="B258" s="432"/>
      <c r="C258" s="431" t="s">
        <v>1302</v>
      </c>
      <c r="D258" s="424" t="s">
        <v>1303</v>
      </c>
      <c r="E258" s="426" t="s">
        <v>969</v>
      </c>
      <c r="F258" s="427">
        <v>1670.47</v>
      </c>
      <c r="I258" s="330"/>
      <c r="M258" s="330"/>
    </row>
    <row r="259" spans="1:13" ht="14" x14ac:dyDescent="0.25">
      <c r="A259" s="425"/>
      <c r="B259" s="432"/>
      <c r="C259" s="433" t="s">
        <v>1304</v>
      </c>
      <c r="D259" s="434" t="s">
        <v>1305</v>
      </c>
      <c r="E259" s="435" t="s">
        <v>972</v>
      </c>
      <c r="F259" s="436">
        <v>1982.47</v>
      </c>
      <c r="I259" s="330"/>
      <c r="M259" s="330"/>
    </row>
    <row r="260" spans="1:13" ht="14" x14ac:dyDescent="0.25">
      <c r="A260" s="425"/>
      <c r="B260" s="432"/>
      <c r="C260" s="431" t="s">
        <v>1306</v>
      </c>
      <c r="D260" s="424" t="s">
        <v>1307</v>
      </c>
      <c r="E260" s="426" t="s">
        <v>975</v>
      </c>
      <c r="F260" s="427">
        <v>2301.79</v>
      </c>
      <c r="I260" s="330"/>
      <c r="M260" s="330"/>
    </row>
    <row r="261" spans="1:13" ht="14" x14ac:dyDescent="0.25">
      <c r="A261" s="425"/>
      <c r="B261" s="432"/>
      <c r="C261" s="431" t="s">
        <v>1308</v>
      </c>
      <c r="D261" s="424" t="s">
        <v>1309</v>
      </c>
      <c r="E261" s="426" t="s">
        <v>978</v>
      </c>
      <c r="F261" s="427">
        <v>2615.67</v>
      </c>
      <c r="I261" s="330"/>
      <c r="M261" s="330"/>
    </row>
    <row r="262" spans="1:13" ht="40.5" customHeight="1" x14ac:dyDescent="0.25">
      <c r="A262" s="425"/>
      <c r="B262" s="432"/>
      <c r="C262" s="431" t="s">
        <v>1310</v>
      </c>
      <c r="D262" s="424" t="s">
        <v>1311</v>
      </c>
      <c r="E262" s="426" t="s">
        <v>981</v>
      </c>
      <c r="F262" s="427">
        <v>2929.55</v>
      </c>
      <c r="I262" s="330"/>
      <c r="M262" s="330"/>
    </row>
    <row r="263" spans="1:13" ht="14" x14ac:dyDescent="0.25">
      <c r="A263" s="425"/>
      <c r="B263" s="432"/>
      <c r="C263" s="431" t="s">
        <v>1312</v>
      </c>
      <c r="D263" s="424" t="s">
        <v>1313</v>
      </c>
      <c r="E263" s="426" t="s">
        <v>984</v>
      </c>
      <c r="F263" s="427">
        <v>3220.41</v>
      </c>
      <c r="I263" s="330"/>
      <c r="M263" s="330"/>
    </row>
    <row r="264" spans="1:13" ht="14" x14ac:dyDescent="0.25">
      <c r="A264" s="425"/>
      <c r="B264" s="432"/>
      <c r="C264" s="431" t="s">
        <v>1314</v>
      </c>
      <c r="D264" s="424" t="s">
        <v>1315</v>
      </c>
      <c r="E264" s="426" t="s">
        <v>987</v>
      </c>
      <c r="F264" s="427">
        <v>3557.31</v>
      </c>
      <c r="I264" s="330"/>
      <c r="M264" s="330"/>
    </row>
    <row r="265" spans="1:13" ht="14" x14ac:dyDescent="0.25">
      <c r="A265" s="425"/>
      <c r="B265" s="432"/>
      <c r="C265" s="431" t="s">
        <v>1316</v>
      </c>
      <c r="D265" s="424" t="s">
        <v>1317</v>
      </c>
      <c r="E265" s="426" t="s">
        <v>990</v>
      </c>
      <c r="F265" s="427">
        <v>3975.81</v>
      </c>
      <c r="I265" s="330"/>
      <c r="M265" s="330"/>
    </row>
    <row r="266" spans="1:13" ht="14" x14ac:dyDescent="0.25">
      <c r="A266" s="425"/>
      <c r="B266" s="432"/>
      <c r="C266" s="431" t="s">
        <v>1318</v>
      </c>
      <c r="D266" s="424" t="s">
        <v>1319</v>
      </c>
      <c r="E266" s="426" t="s">
        <v>993</v>
      </c>
      <c r="F266" s="427">
        <v>4603.57</v>
      </c>
      <c r="I266" s="330"/>
      <c r="M266" s="330"/>
    </row>
    <row r="267" spans="1:13" ht="14" x14ac:dyDescent="0.25">
      <c r="A267" s="425"/>
      <c r="B267" s="432"/>
      <c r="C267" s="431" t="s">
        <v>1320</v>
      </c>
      <c r="D267" s="424" t="s">
        <v>1321</v>
      </c>
      <c r="E267" s="426" t="s">
        <v>996</v>
      </c>
      <c r="F267" s="427">
        <v>5231.33</v>
      </c>
      <c r="I267" s="330"/>
      <c r="M267" s="330"/>
    </row>
    <row r="268" spans="1:13" ht="14" x14ac:dyDescent="0.25">
      <c r="A268" s="425"/>
      <c r="B268" s="432"/>
      <c r="C268" s="431" t="s">
        <v>1322</v>
      </c>
      <c r="D268" s="424" t="s">
        <v>1323</v>
      </c>
      <c r="E268" s="426" t="s">
        <v>999</v>
      </c>
      <c r="F268" s="427">
        <v>5859.09</v>
      </c>
      <c r="I268" s="330"/>
      <c r="M268" s="330"/>
    </row>
    <row r="269" spans="1:13" ht="14" x14ac:dyDescent="0.25">
      <c r="A269" s="425"/>
      <c r="B269" s="432"/>
      <c r="C269" s="431" t="s">
        <v>1324</v>
      </c>
      <c r="D269" s="424" t="s">
        <v>1325</v>
      </c>
      <c r="E269" s="426" t="s">
        <v>1002</v>
      </c>
      <c r="F269" s="427">
        <v>6486.85</v>
      </c>
      <c r="I269" s="330"/>
      <c r="M269" s="330"/>
    </row>
    <row r="270" spans="1:13" ht="14" x14ac:dyDescent="0.25">
      <c r="A270" s="425"/>
      <c r="B270" s="432"/>
      <c r="C270" s="431" t="s">
        <v>1326</v>
      </c>
      <c r="D270" s="424" t="s">
        <v>1327</v>
      </c>
      <c r="E270" s="426" t="s">
        <v>1005</v>
      </c>
      <c r="F270" s="427">
        <v>7114.61</v>
      </c>
      <c r="I270" s="330"/>
      <c r="M270" s="330"/>
    </row>
    <row r="271" spans="1:13" ht="14" x14ac:dyDescent="0.25">
      <c r="A271" s="428"/>
      <c r="B271" s="437"/>
      <c r="C271" s="431" t="s">
        <v>1328</v>
      </c>
      <c r="D271" s="424" t="s">
        <v>1329</v>
      </c>
      <c r="E271" s="426" t="s">
        <v>3404</v>
      </c>
      <c r="F271" s="427">
        <v>7742.37</v>
      </c>
      <c r="I271" s="330"/>
      <c r="M271" s="330"/>
    </row>
    <row r="272" spans="1:13" ht="25" x14ac:dyDescent="0.25">
      <c r="A272" s="438" t="s">
        <v>1330</v>
      </c>
      <c r="B272" s="438" t="s">
        <v>1331</v>
      </c>
      <c r="C272" s="423"/>
      <c r="D272" s="424"/>
      <c r="E272" s="692" t="s">
        <v>1332</v>
      </c>
      <c r="F272" s="693"/>
      <c r="I272" s="330"/>
      <c r="M272" s="330"/>
    </row>
    <row r="273" spans="1:13" ht="14" x14ac:dyDescent="0.25">
      <c r="A273" s="425"/>
      <c r="B273" s="425"/>
      <c r="C273" s="423" t="s">
        <v>1333</v>
      </c>
      <c r="D273" s="424" t="s">
        <v>1334</v>
      </c>
      <c r="E273" s="426" t="s">
        <v>1335</v>
      </c>
      <c r="F273" s="427">
        <v>690.49</v>
      </c>
      <c r="I273" s="330"/>
      <c r="M273" s="330"/>
    </row>
    <row r="274" spans="1:13" ht="14" x14ac:dyDescent="0.25">
      <c r="A274" s="425"/>
      <c r="B274" s="425"/>
      <c r="C274" s="423" t="s">
        <v>1336</v>
      </c>
      <c r="D274" s="424" t="s">
        <v>1337</v>
      </c>
      <c r="E274" s="426" t="s">
        <v>835</v>
      </c>
      <c r="F274" s="427">
        <v>1067.1199999999999</v>
      </c>
      <c r="I274" s="330"/>
      <c r="M274" s="330"/>
    </row>
    <row r="275" spans="1:13" ht="14" x14ac:dyDescent="0.25">
      <c r="A275" s="425"/>
      <c r="B275" s="425"/>
      <c r="C275" s="423" t="s">
        <v>1338</v>
      </c>
      <c r="D275" s="424" t="s">
        <v>1339</v>
      </c>
      <c r="E275" s="426" t="s">
        <v>838</v>
      </c>
      <c r="F275" s="427">
        <v>1443.75</v>
      </c>
      <c r="I275" s="330"/>
      <c r="M275" s="330"/>
    </row>
    <row r="276" spans="1:13" ht="14" x14ac:dyDescent="0.25">
      <c r="A276" s="425"/>
      <c r="B276" s="425"/>
      <c r="C276" s="423" t="s">
        <v>1340</v>
      </c>
      <c r="D276" s="424" t="s">
        <v>1341</v>
      </c>
      <c r="E276" s="426" t="s">
        <v>841</v>
      </c>
      <c r="F276" s="427">
        <v>1820.38</v>
      </c>
      <c r="I276" s="330"/>
      <c r="M276" s="330"/>
    </row>
    <row r="277" spans="1:13" ht="12.75" customHeight="1" x14ac:dyDescent="0.25">
      <c r="A277" s="425"/>
      <c r="B277" s="425"/>
      <c r="C277" s="423" t="s">
        <v>1342</v>
      </c>
      <c r="D277" s="424" t="s">
        <v>1343</v>
      </c>
      <c r="E277" s="426" t="s">
        <v>844</v>
      </c>
      <c r="F277" s="427">
        <v>2197.0100000000002</v>
      </c>
      <c r="I277" s="330"/>
      <c r="M277" s="330"/>
    </row>
    <row r="278" spans="1:13" ht="14" x14ac:dyDescent="0.25">
      <c r="A278" s="425"/>
      <c r="B278" s="425"/>
      <c r="C278" s="423" t="s">
        <v>1344</v>
      </c>
      <c r="D278" s="424" t="s">
        <v>1345</v>
      </c>
      <c r="E278" s="426" t="s">
        <v>847</v>
      </c>
      <c r="F278" s="427">
        <v>2573.64</v>
      </c>
      <c r="I278" s="330"/>
      <c r="M278" s="330"/>
    </row>
    <row r="279" spans="1:13" ht="14" x14ac:dyDescent="0.25">
      <c r="A279" s="425"/>
      <c r="B279" s="425"/>
      <c r="C279" s="423" t="s">
        <v>1346</v>
      </c>
      <c r="D279" s="424" t="s">
        <v>1347</v>
      </c>
      <c r="E279" s="426" t="s">
        <v>850</v>
      </c>
      <c r="F279" s="427">
        <v>2950.27</v>
      </c>
      <c r="I279" s="330"/>
      <c r="M279" s="330"/>
    </row>
    <row r="280" spans="1:13" ht="14" x14ac:dyDescent="0.25">
      <c r="A280" s="425"/>
      <c r="B280" s="425"/>
      <c r="C280" s="423" t="s">
        <v>1348</v>
      </c>
      <c r="D280" s="424" t="s">
        <v>1349</v>
      </c>
      <c r="E280" s="426" t="s">
        <v>1350</v>
      </c>
      <c r="F280" s="427">
        <v>3326.9</v>
      </c>
      <c r="I280" s="330"/>
      <c r="M280" s="330"/>
    </row>
    <row r="281" spans="1:13" ht="14" x14ac:dyDescent="0.25">
      <c r="A281" s="425"/>
      <c r="B281" s="425"/>
      <c r="C281" s="423" t="s">
        <v>1351</v>
      </c>
      <c r="D281" s="424" t="s">
        <v>1352</v>
      </c>
      <c r="E281" s="426" t="s">
        <v>1353</v>
      </c>
      <c r="F281" s="427">
        <v>3829.07</v>
      </c>
      <c r="I281" s="330"/>
      <c r="M281" s="330"/>
    </row>
    <row r="282" spans="1:13" ht="14" x14ac:dyDescent="0.25">
      <c r="A282" s="425"/>
      <c r="B282" s="425"/>
      <c r="C282" s="423" t="s">
        <v>1354</v>
      </c>
      <c r="D282" s="424" t="s">
        <v>1355</v>
      </c>
      <c r="E282" s="426" t="s">
        <v>1356</v>
      </c>
      <c r="F282" s="427">
        <v>4582.33</v>
      </c>
      <c r="I282" s="330"/>
      <c r="M282" s="330"/>
    </row>
    <row r="283" spans="1:13" ht="14" x14ac:dyDescent="0.25">
      <c r="A283" s="425"/>
      <c r="B283" s="425"/>
      <c r="C283" s="423" t="s">
        <v>1357</v>
      </c>
      <c r="D283" s="424" t="s">
        <v>1358</v>
      </c>
      <c r="E283" s="426" t="s">
        <v>1359</v>
      </c>
      <c r="F283" s="427">
        <v>5335.59</v>
      </c>
      <c r="I283" s="330"/>
      <c r="M283" s="330"/>
    </row>
    <row r="284" spans="1:13" ht="14" x14ac:dyDescent="0.25">
      <c r="A284" s="425"/>
      <c r="B284" s="425"/>
      <c r="C284" s="423" t="s">
        <v>1360</v>
      </c>
      <c r="D284" s="424" t="s">
        <v>1361</v>
      </c>
      <c r="E284" s="426" t="s">
        <v>1362</v>
      </c>
      <c r="F284" s="427">
        <v>6088.85</v>
      </c>
      <c r="I284" s="330"/>
      <c r="M284" s="330"/>
    </row>
    <row r="285" spans="1:13" ht="14" x14ac:dyDescent="0.25">
      <c r="A285" s="425"/>
      <c r="B285" s="425"/>
      <c r="C285" s="423" t="s">
        <v>1363</v>
      </c>
      <c r="D285" s="424" t="s">
        <v>1364</v>
      </c>
      <c r="E285" s="426" t="s">
        <v>1365</v>
      </c>
      <c r="F285" s="427">
        <v>6842.11</v>
      </c>
      <c r="I285" s="330"/>
      <c r="M285" s="330"/>
    </row>
    <row r="286" spans="1:13" ht="14" x14ac:dyDescent="0.25">
      <c r="A286" s="425"/>
      <c r="B286" s="425"/>
      <c r="C286" s="423" t="s">
        <v>1366</v>
      </c>
      <c r="D286" s="424" t="s">
        <v>1367</v>
      </c>
      <c r="E286" s="426" t="s">
        <v>1368</v>
      </c>
      <c r="F286" s="427">
        <v>7846.46</v>
      </c>
      <c r="I286" s="330"/>
      <c r="M286" s="330"/>
    </row>
    <row r="287" spans="1:13" ht="14" x14ac:dyDescent="0.25">
      <c r="A287" s="425"/>
      <c r="B287" s="425"/>
      <c r="C287" s="423" t="s">
        <v>1369</v>
      </c>
      <c r="D287" s="424" t="s">
        <v>1370</v>
      </c>
      <c r="E287" s="426" t="s">
        <v>1371</v>
      </c>
      <c r="F287" s="427">
        <v>9352.98</v>
      </c>
      <c r="I287" s="330"/>
      <c r="M287" s="330"/>
    </row>
    <row r="288" spans="1:13" ht="14" x14ac:dyDescent="0.25">
      <c r="A288" s="425"/>
      <c r="B288" s="425"/>
      <c r="C288" s="423" t="s">
        <v>1372</v>
      </c>
      <c r="D288" s="424"/>
      <c r="E288" s="426" t="s">
        <v>3405</v>
      </c>
      <c r="F288" s="427"/>
      <c r="I288" s="330"/>
      <c r="M288" s="330"/>
    </row>
    <row r="289" spans="1:13" ht="14" x14ac:dyDescent="0.25">
      <c r="A289" s="425"/>
      <c r="B289" s="425"/>
      <c r="C289" s="423" t="s">
        <v>1373</v>
      </c>
      <c r="D289" s="424" t="s">
        <v>1374</v>
      </c>
      <c r="E289" s="426" t="s">
        <v>1375</v>
      </c>
      <c r="F289" s="427">
        <v>11110.59</v>
      </c>
      <c r="I289" s="330"/>
      <c r="M289" s="330"/>
    </row>
    <row r="290" spans="1:13" ht="14" x14ac:dyDescent="0.25">
      <c r="A290" s="425"/>
      <c r="B290" s="425"/>
      <c r="C290" s="423" t="s">
        <v>1376</v>
      </c>
      <c r="D290" s="424" t="s">
        <v>1377</v>
      </c>
      <c r="E290" s="426" t="s">
        <v>884</v>
      </c>
      <c r="F290" s="427">
        <v>13370.37</v>
      </c>
      <c r="I290" s="330"/>
      <c r="M290" s="330"/>
    </row>
    <row r="291" spans="1:13" ht="14" x14ac:dyDescent="0.25">
      <c r="A291" s="425"/>
      <c r="B291" s="425"/>
      <c r="C291" s="423" t="s">
        <v>1378</v>
      </c>
      <c r="D291" s="424" t="s">
        <v>1379</v>
      </c>
      <c r="E291" s="426" t="s">
        <v>887</v>
      </c>
      <c r="F291" s="427">
        <v>15630.15</v>
      </c>
      <c r="I291" s="330"/>
      <c r="M291" s="330"/>
    </row>
    <row r="292" spans="1:13" ht="14" x14ac:dyDescent="0.25">
      <c r="A292" s="428"/>
      <c r="B292" s="428"/>
      <c r="C292" s="423" t="s">
        <v>1380</v>
      </c>
      <c r="D292" s="424" t="s">
        <v>1381</v>
      </c>
      <c r="E292" s="426" t="s">
        <v>3374</v>
      </c>
      <c r="F292" s="427">
        <v>17889.93</v>
      </c>
      <c r="I292" s="330"/>
      <c r="M292" s="330"/>
    </row>
    <row r="293" spans="1:13" ht="25" x14ac:dyDescent="0.25">
      <c r="A293" s="422" t="s">
        <v>1382</v>
      </c>
      <c r="B293" s="422" t="s">
        <v>1383</v>
      </c>
      <c r="C293" s="423"/>
      <c r="D293" s="424"/>
      <c r="E293" s="692" t="s">
        <v>1384</v>
      </c>
      <c r="F293" s="693"/>
      <c r="I293" s="330"/>
      <c r="M293" s="330"/>
    </row>
    <row r="294" spans="1:13" ht="14.5" x14ac:dyDescent="0.25">
      <c r="A294" s="425"/>
      <c r="B294" s="425"/>
      <c r="C294" s="423" t="s">
        <v>3406</v>
      </c>
      <c r="D294" s="424" t="s">
        <v>1386</v>
      </c>
      <c r="E294" s="426" t="s">
        <v>3407</v>
      </c>
      <c r="F294" s="427">
        <v>1326.15</v>
      </c>
      <c r="I294" s="330"/>
      <c r="M294" s="330"/>
    </row>
    <row r="295" spans="1:13" ht="28.5" customHeight="1" x14ac:dyDescent="0.25">
      <c r="A295" s="425"/>
      <c r="B295" s="425"/>
      <c r="C295" s="423" t="s">
        <v>1388</v>
      </c>
      <c r="D295" s="424" t="s">
        <v>1389</v>
      </c>
      <c r="E295" s="426" t="s">
        <v>1390</v>
      </c>
      <c r="F295" s="427">
        <v>1989.23</v>
      </c>
      <c r="I295" s="330"/>
      <c r="M295" s="330"/>
    </row>
    <row r="296" spans="1:13" ht="14" x14ac:dyDescent="0.25">
      <c r="A296" s="425"/>
      <c r="B296" s="425"/>
      <c r="C296" s="423" t="s">
        <v>1391</v>
      </c>
      <c r="D296" s="424" t="s">
        <v>1392</v>
      </c>
      <c r="E296" s="426" t="s">
        <v>1393</v>
      </c>
      <c r="F296" s="427">
        <v>3978.46</v>
      </c>
      <c r="I296" s="330"/>
      <c r="M296" s="330"/>
    </row>
    <row r="297" spans="1:13" ht="14" x14ac:dyDescent="0.25">
      <c r="A297" s="425"/>
      <c r="B297" s="425"/>
      <c r="C297" s="423" t="s">
        <v>1394</v>
      </c>
      <c r="D297" s="424" t="s">
        <v>1395</v>
      </c>
      <c r="E297" s="426" t="s">
        <v>1196</v>
      </c>
      <c r="F297" s="427">
        <v>5967.69</v>
      </c>
      <c r="I297" s="330"/>
      <c r="M297" s="330"/>
    </row>
    <row r="298" spans="1:13" ht="14" x14ac:dyDescent="0.25">
      <c r="A298" s="428"/>
      <c r="B298" s="428"/>
      <c r="C298" s="423" t="s">
        <v>1396</v>
      </c>
      <c r="D298" s="424" t="s">
        <v>1397</v>
      </c>
      <c r="E298" s="426" t="s">
        <v>3408</v>
      </c>
      <c r="F298" s="427">
        <v>7956.92</v>
      </c>
      <c r="I298" s="330"/>
      <c r="M298" s="330"/>
    </row>
    <row r="299" spans="1:13" ht="25" x14ac:dyDescent="0.25">
      <c r="A299" s="422" t="s">
        <v>1401</v>
      </c>
      <c r="B299" s="422" t="s">
        <v>1402</v>
      </c>
      <c r="C299" s="423"/>
      <c r="D299" s="424"/>
      <c r="E299" s="692" t="s">
        <v>1403</v>
      </c>
      <c r="F299" s="693"/>
      <c r="I299" s="330"/>
      <c r="M299" s="330"/>
    </row>
    <row r="300" spans="1:13" ht="14.5" x14ac:dyDescent="0.25">
      <c r="A300" s="425"/>
      <c r="B300" s="425"/>
      <c r="C300" s="423" t="s">
        <v>3409</v>
      </c>
      <c r="D300" s="424" t="s">
        <v>1405</v>
      </c>
      <c r="E300" s="426" t="s">
        <v>3410</v>
      </c>
      <c r="F300" s="427">
        <v>31.7</v>
      </c>
      <c r="I300" s="330"/>
      <c r="M300" s="330"/>
    </row>
    <row r="301" spans="1:13" ht="14.5" x14ac:dyDescent="0.25">
      <c r="A301" s="428"/>
      <c r="B301" s="428"/>
      <c r="C301" s="423" t="s">
        <v>3411</v>
      </c>
      <c r="D301" s="424" t="s">
        <v>1408</v>
      </c>
      <c r="E301" s="426" t="s">
        <v>3412</v>
      </c>
      <c r="F301" s="427">
        <v>50.72</v>
      </c>
      <c r="I301" s="330"/>
      <c r="M301" s="330"/>
    </row>
    <row r="302" spans="1:13" ht="14.5" x14ac:dyDescent="0.25">
      <c r="A302" s="425"/>
      <c r="B302" s="425"/>
      <c r="C302" s="439" t="s">
        <v>3413</v>
      </c>
      <c r="D302" s="434" t="s">
        <v>1411</v>
      </c>
      <c r="E302" s="435" t="s">
        <v>3025</v>
      </c>
      <c r="F302" s="436">
        <v>73.97</v>
      </c>
      <c r="I302" s="330"/>
      <c r="M302" s="330"/>
    </row>
    <row r="303" spans="1:13" ht="14.5" x14ac:dyDescent="0.25">
      <c r="A303" s="425"/>
      <c r="B303" s="425"/>
      <c r="C303" s="423" t="s">
        <v>3414</v>
      </c>
      <c r="D303" s="424" t="s">
        <v>1414</v>
      </c>
      <c r="E303" s="426" t="s">
        <v>3028</v>
      </c>
      <c r="F303" s="427">
        <v>105.67</v>
      </c>
      <c r="I303" s="330"/>
      <c r="M303" s="330"/>
    </row>
    <row r="304" spans="1:13" ht="14" x14ac:dyDescent="0.25">
      <c r="A304" s="425"/>
      <c r="B304" s="425"/>
      <c r="C304" s="423" t="s">
        <v>1416</v>
      </c>
      <c r="D304" s="424" t="s">
        <v>1417</v>
      </c>
      <c r="E304" s="426" t="s">
        <v>1418</v>
      </c>
      <c r="F304" s="427">
        <v>137.37</v>
      </c>
      <c r="I304" s="330"/>
      <c r="M304" s="330"/>
    </row>
    <row r="305" spans="1:13" ht="14" x14ac:dyDescent="0.25">
      <c r="A305" s="425"/>
      <c r="B305" s="425"/>
      <c r="C305" s="423" t="s">
        <v>1419</v>
      </c>
      <c r="D305" s="424" t="s">
        <v>1420</v>
      </c>
      <c r="E305" s="426" t="s">
        <v>1421</v>
      </c>
      <c r="F305" s="427">
        <v>169.07</v>
      </c>
      <c r="I305" s="330"/>
      <c r="M305" s="330"/>
    </row>
    <row r="306" spans="1:13" ht="14" x14ac:dyDescent="0.25">
      <c r="A306" s="425"/>
      <c r="B306" s="425"/>
      <c r="C306" s="423" t="s">
        <v>1422</v>
      </c>
      <c r="D306" s="424" t="s">
        <v>1423</v>
      </c>
      <c r="E306" s="426" t="s">
        <v>1424</v>
      </c>
      <c r="F306" s="427">
        <v>200.77</v>
      </c>
      <c r="I306" s="330"/>
      <c r="M306" s="330"/>
    </row>
    <row r="307" spans="1:13" ht="14" x14ac:dyDescent="0.25">
      <c r="A307" s="425"/>
      <c r="B307" s="425"/>
      <c r="C307" s="423" t="s">
        <v>1425</v>
      </c>
      <c r="D307" s="424" t="s">
        <v>1426</v>
      </c>
      <c r="E307" s="426" t="s">
        <v>1427</v>
      </c>
      <c r="F307" s="427">
        <v>232.47</v>
      </c>
      <c r="I307" s="330"/>
      <c r="M307" s="330"/>
    </row>
    <row r="308" spans="1:13" ht="12.75" customHeight="1" x14ac:dyDescent="0.25">
      <c r="A308" s="425"/>
      <c r="B308" s="425"/>
      <c r="C308" s="423" t="s">
        <v>1428</v>
      </c>
      <c r="D308" s="424" t="s">
        <v>1429</v>
      </c>
      <c r="E308" s="426" t="s">
        <v>1430</v>
      </c>
      <c r="F308" s="427">
        <v>264.17</v>
      </c>
      <c r="I308" s="330"/>
      <c r="M308" s="330"/>
    </row>
    <row r="309" spans="1:13" ht="14" x14ac:dyDescent="0.25">
      <c r="A309" s="425"/>
      <c r="B309" s="425"/>
      <c r="C309" s="423" t="s">
        <v>1431</v>
      </c>
      <c r="D309" s="424" t="s">
        <v>1432</v>
      </c>
      <c r="E309" s="426" t="s">
        <v>1433</v>
      </c>
      <c r="F309" s="427">
        <v>295.87</v>
      </c>
      <c r="I309" s="330"/>
      <c r="M309" s="330"/>
    </row>
    <row r="310" spans="1:13" ht="14" x14ac:dyDescent="0.25">
      <c r="A310" s="425"/>
      <c r="B310" s="425"/>
      <c r="C310" s="423" t="s">
        <v>1434</v>
      </c>
      <c r="D310" s="424" t="s">
        <v>1435</v>
      </c>
      <c r="E310" s="426" t="s">
        <v>1436</v>
      </c>
      <c r="F310" s="427">
        <v>327.57</v>
      </c>
      <c r="I310" s="330"/>
      <c r="M310" s="330"/>
    </row>
    <row r="311" spans="1:13" ht="14" x14ac:dyDescent="0.25">
      <c r="A311" s="425"/>
      <c r="B311" s="425"/>
      <c r="C311" s="423" t="s">
        <v>1437</v>
      </c>
      <c r="D311" s="424" t="s">
        <v>1438</v>
      </c>
      <c r="E311" s="426" t="s">
        <v>1439</v>
      </c>
      <c r="F311" s="427">
        <v>359.27</v>
      </c>
      <c r="I311" s="330"/>
      <c r="M311" s="330"/>
    </row>
    <row r="312" spans="1:13" ht="14" x14ac:dyDescent="0.25">
      <c r="A312" s="425"/>
      <c r="B312" s="425"/>
      <c r="C312" s="423" t="s">
        <v>1440</v>
      </c>
      <c r="D312" s="424" t="s">
        <v>1441</v>
      </c>
      <c r="E312" s="426" t="s">
        <v>1442</v>
      </c>
      <c r="F312" s="427">
        <v>401.53</v>
      </c>
      <c r="I312" s="330"/>
      <c r="M312" s="330"/>
    </row>
    <row r="313" spans="1:13" ht="14" x14ac:dyDescent="0.25">
      <c r="A313" s="425"/>
      <c r="B313" s="425"/>
      <c r="C313" s="423" t="s">
        <v>1443</v>
      </c>
      <c r="D313" s="424" t="s">
        <v>1444</v>
      </c>
      <c r="E313" s="426" t="s">
        <v>1445</v>
      </c>
      <c r="F313" s="427">
        <v>464.93</v>
      </c>
      <c r="I313" s="330"/>
      <c r="M313" s="330"/>
    </row>
    <row r="314" spans="1:13" ht="14" x14ac:dyDescent="0.25">
      <c r="A314" s="425"/>
      <c r="B314" s="425"/>
      <c r="C314" s="423" t="s">
        <v>1446</v>
      </c>
      <c r="D314" s="424" t="s">
        <v>1447</v>
      </c>
      <c r="E314" s="426" t="s">
        <v>1448</v>
      </c>
      <c r="F314" s="427">
        <v>528.33000000000004</v>
      </c>
      <c r="I314" s="330"/>
      <c r="M314" s="330"/>
    </row>
    <row r="315" spans="1:13" ht="14" x14ac:dyDescent="0.25">
      <c r="A315" s="425"/>
      <c r="B315" s="425"/>
      <c r="C315" s="423" t="s">
        <v>1449</v>
      </c>
      <c r="D315" s="424" t="s">
        <v>1450</v>
      </c>
      <c r="E315" s="426" t="s">
        <v>1451</v>
      </c>
      <c r="F315" s="427">
        <v>591.73</v>
      </c>
      <c r="I315" s="330"/>
      <c r="M315" s="330"/>
    </row>
    <row r="316" spans="1:13" ht="26.25" customHeight="1" x14ac:dyDescent="0.25">
      <c r="A316" s="425"/>
      <c r="B316" s="425"/>
      <c r="C316" s="423" t="s">
        <v>1452</v>
      </c>
      <c r="D316" s="424" t="s">
        <v>1453</v>
      </c>
      <c r="E316" s="426" t="s">
        <v>1454</v>
      </c>
      <c r="F316" s="427">
        <v>655.13</v>
      </c>
      <c r="I316" s="330"/>
      <c r="M316" s="330"/>
    </row>
    <row r="317" spans="1:13" ht="14" x14ac:dyDescent="0.25">
      <c r="A317" s="425"/>
      <c r="B317" s="425"/>
      <c r="C317" s="423" t="s">
        <v>1455</v>
      </c>
      <c r="D317" s="424" t="s">
        <v>1456</v>
      </c>
      <c r="E317" s="426" t="s">
        <v>1457</v>
      </c>
      <c r="F317" s="427">
        <v>718.53</v>
      </c>
      <c r="I317" s="330"/>
      <c r="M317" s="330"/>
    </row>
    <row r="318" spans="1:13" ht="14" x14ac:dyDescent="0.25">
      <c r="A318" s="425"/>
      <c r="B318" s="425"/>
      <c r="C318" s="423" t="s">
        <v>1458</v>
      </c>
      <c r="D318" s="424" t="s">
        <v>1459</v>
      </c>
      <c r="E318" s="426" t="s">
        <v>1460</v>
      </c>
      <c r="F318" s="427">
        <v>803.07</v>
      </c>
      <c r="I318" s="330"/>
      <c r="M318" s="330"/>
    </row>
    <row r="319" spans="1:13" ht="14" x14ac:dyDescent="0.25">
      <c r="A319" s="428"/>
      <c r="B319" s="428"/>
      <c r="C319" s="423" t="s">
        <v>1461</v>
      </c>
      <c r="D319" s="424" t="s">
        <v>1462</v>
      </c>
      <c r="E319" s="426" t="s">
        <v>3415</v>
      </c>
      <c r="F319" s="427">
        <v>929.87</v>
      </c>
      <c r="I319" s="330"/>
      <c r="M319" s="330"/>
    </row>
    <row r="320" spans="1:13" ht="25" x14ac:dyDescent="0.25">
      <c r="A320" s="422" t="s">
        <v>1513</v>
      </c>
      <c r="B320" s="422" t="s">
        <v>1514</v>
      </c>
      <c r="C320" s="423"/>
      <c r="D320" s="424"/>
      <c r="E320" s="692" t="s">
        <v>1515</v>
      </c>
      <c r="F320" s="693"/>
      <c r="I320" s="330"/>
      <c r="M320" s="330"/>
    </row>
    <row r="321" spans="1:13" ht="14" x14ac:dyDescent="0.25">
      <c r="A321" s="425"/>
      <c r="B321" s="425"/>
      <c r="C321" s="423" t="s">
        <v>1516</v>
      </c>
      <c r="D321" s="424" t="s">
        <v>1517</v>
      </c>
      <c r="E321" s="426" t="s">
        <v>1518</v>
      </c>
      <c r="F321" s="427">
        <v>121.22</v>
      </c>
      <c r="I321" s="330"/>
      <c r="M321" s="330"/>
    </row>
    <row r="322" spans="1:13" ht="14" x14ac:dyDescent="0.25">
      <c r="A322" s="425"/>
      <c r="B322" s="425"/>
      <c r="C322" s="423" t="s">
        <v>1519</v>
      </c>
      <c r="D322" s="424" t="s">
        <v>1520</v>
      </c>
      <c r="E322" s="426" t="s">
        <v>1521</v>
      </c>
      <c r="F322" s="427">
        <v>140.36000000000001</v>
      </c>
      <c r="I322" s="330"/>
      <c r="M322" s="330"/>
    </row>
    <row r="323" spans="1:13" ht="14" x14ac:dyDescent="0.25">
      <c r="A323" s="425"/>
      <c r="B323" s="425"/>
      <c r="C323" s="423" t="s">
        <v>1522</v>
      </c>
      <c r="D323" s="424" t="s">
        <v>1523</v>
      </c>
      <c r="E323" s="426" t="s">
        <v>1524</v>
      </c>
      <c r="F323" s="427">
        <v>159.5</v>
      </c>
      <c r="I323" s="330"/>
      <c r="M323" s="330"/>
    </row>
    <row r="324" spans="1:13" ht="14" x14ac:dyDescent="0.25">
      <c r="A324" s="428"/>
      <c r="B324" s="428"/>
      <c r="C324" s="423" t="s">
        <v>1525</v>
      </c>
      <c r="D324" s="424" t="s">
        <v>1526</v>
      </c>
      <c r="E324" s="426" t="s">
        <v>3416</v>
      </c>
      <c r="F324" s="427">
        <v>178.64</v>
      </c>
      <c r="I324" s="330"/>
      <c r="M324" s="330"/>
    </row>
    <row r="325" spans="1:13" ht="37.5" x14ac:dyDescent="0.25">
      <c r="A325" s="422" t="s">
        <v>1527</v>
      </c>
      <c r="B325" s="422" t="s">
        <v>3417</v>
      </c>
      <c r="C325" s="423"/>
      <c r="D325" s="424"/>
      <c r="E325" s="692" t="s">
        <v>1529</v>
      </c>
      <c r="F325" s="693"/>
      <c r="I325" s="330"/>
      <c r="M325" s="330"/>
    </row>
    <row r="326" spans="1:13" ht="14.5" x14ac:dyDescent="0.25">
      <c r="A326" s="425"/>
      <c r="B326" s="425"/>
      <c r="C326" s="423" t="s">
        <v>3418</v>
      </c>
      <c r="D326" s="424" t="s">
        <v>1531</v>
      </c>
      <c r="E326" s="426" t="s">
        <v>3419</v>
      </c>
      <c r="F326" s="427">
        <v>119.72</v>
      </c>
      <c r="I326" s="330"/>
      <c r="M326" s="330"/>
    </row>
    <row r="327" spans="1:13" ht="14.5" x14ac:dyDescent="0.25">
      <c r="A327" s="425"/>
      <c r="B327" s="425"/>
      <c r="C327" s="423" t="s">
        <v>3420</v>
      </c>
      <c r="D327" s="424" t="s">
        <v>1534</v>
      </c>
      <c r="E327" s="426" t="s">
        <v>3421</v>
      </c>
      <c r="F327" s="427">
        <v>239.44</v>
      </c>
      <c r="I327" s="330"/>
      <c r="M327" s="330"/>
    </row>
    <row r="328" spans="1:13" ht="14" x14ac:dyDescent="0.25">
      <c r="A328" s="425"/>
      <c r="B328" s="425"/>
      <c r="C328" s="423" t="s">
        <v>1536</v>
      </c>
      <c r="D328" s="424" t="s">
        <v>1537</v>
      </c>
      <c r="E328" s="426" t="s">
        <v>1538</v>
      </c>
      <c r="F328" s="427">
        <v>364.55</v>
      </c>
      <c r="I328" s="330"/>
      <c r="M328" s="330"/>
    </row>
    <row r="329" spans="1:13" ht="14" x14ac:dyDescent="0.25">
      <c r="A329" s="425"/>
      <c r="B329" s="425"/>
      <c r="C329" s="423" t="s">
        <v>1539</v>
      </c>
      <c r="D329" s="424" t="s">
        <v>1540</v>
      </c>
      <c r="E329" s="426" t="s">
        <v>1541</v>
      </c>
      <c r="F329" s="427">
        <v>658.46</v>
      </c>
      <c r="I329" s="330"/>
      <c r="M329" s="330"/>
    </row>
    <row r="330" spans="1:13" ht="14" x14ac:dyDescent="0.25">
      <c r="A330" s="425"/>
      <c r="B330" s="425"/>
      <c r="C330" s="423" t="s">
        <v>1542</v>
      </c>
      <c r="D330" s="424" t="s">
        <v>1543</v>
      </c>
      <c r="E330" s="426" t="s">
        <v>1544</v>
      </c>
      <c r="F330" s="427">
        <v>1017.62</v>
      </c>
      <c r="I330" s="330"/>
      <c r="M330" s="330"/>
    </row>
    <row r="331" spans="1:13" ht="14" x14ac:dyDescent="0.25">
      <c r="A331" s="425"/>
      <c r="B331" s="425"/>
      <c r="C331" s="423" t="s">
        <v>1545</v>
      </c>
      <c r="D331" s="424" t="s">
        <v>1546</v>
      </c>
      <c r="E331" s="426" t="s">
        <v>1547</v>
      </c>
      <c r="F331" s="427">
        <v>1376.78</v>
      </c>
      <c r="I331" s="330"/>
      <c r="M331" s="330"/>
    </row>
    <row r="332" spans="1:13" ht="14" x14ac:dyDescent="0.25">
      <c r="A332" s="425"/>
      <c r="B332" s="425"/>
      <c r="C332" s="423" t="s">
        <v>1548</v>
      </c>
      <c r="D332" s="424" t="s">
        <v>1549</v>
      </c>
      <c r="E332" s="426" t="s">
        <v>1550</v>
      </c>
      <c r="F332" s="427">
        <v>1735.94</v>
      </c>
      <c r="I332" s="330"/>
      <c r="M332" s="330"/>
    </row>
    <row r="333" spans="1:13" ht="14" x14ac:dyDescent="0.25">
      <c r="A333" s="425"/>
      <c r="B333" s="425"/>
      <c r="C333" s="423" t="s">
        <v>1551</v>
      </c>
      <c r="D333" s="424" t="s">
        <v>1552</v>
      </c>
      <c r="E333" s="426" t="s">
        <v>1553</v>
      </c>
      <c r="F333" s="427">
        <v>2095.09</v>
      </c>
      <c r="I333" s="330"/>
      <c r="M333" s="330"/>
    </row>
    <row r="334" spans="1:13" ht="14" x14ac:dyDescent="0.25">
      <c r="A334" s="425"/>
      <c r="B334" s="425"/>
      <c r="C334" s="423" t="s">
        <v>1554</v>
      </c>
      <c r="D334" s="424" t="s">
        <v>1555</v>
      </c>
      <c r="E334" s="426" t="s">
        <v>1556</v>
      </c>
      <c r="F334" s="427">
        <v>2454.25</v>
      </c>
      <c r="I334" s="330"/>
      <c r="M334" s="330"/>
    </row>
    <row r="335" spans="1:13" ht="12.75" customHeight="1" x14ac:dyDescent="0.25">
      <c r="A335" s="425"/>
      <c r="B335" s="425"/>
      <c r="C335" s="423" t="s">
        <v>1557</v>
      </c>
      <c r="D335" s="424" t="s">
        <v>1558</v>
      </c>
      <c r="E335" s="426" t="s">
        <v>1559</v>
      </c>
      <c r="F335" s="427">
        <v>2813.41</v>
      </c>
      <c r="I335" s="330"/>
      <c r="M335" s="330"/>
    </row>
    <row r="336" spans="1:13" ht="14" x14ac:dyDescent="0.25">
      <c r="A336" s="425"/>
      <c r="B336" s="425"/>
      <c r="C336" s="423" t="s">
        <v>1560</v>
      </c>
      <c r="D336" s="424" t="s">
        <v>1561</v>
      </c>
      <c r="E336" s="426" t="s">
        <v>1562</v>
      </c>
      <c r="F336" s="427">
        <v>3292.29</v>
      </c>
      <c r="I336" s="330"/>
      <c r="M336" s="330"/>
    </row>
    <row r="337" spans="1:13" ht="14" x14ac:dyDescent="0.25">
      <c r="A337" s="425"/>
      <c r="B337" s="425"/>
      <c r="C337" s="423" t="s">
        <v>1563</v>
      </c>
      <c r="D337" s="424" t="s">
        <v>1564</v>
      </c>
      <c r="E337" s="426" t="s">
        <v>1565</v>
      </c>
      <c r="F337" s="427">
        <v>4010.61</v>
      </c>
      <c r="I337" s="330"/>
      <c r="M337" s="330"/>
    </row>
    <row r="338" spans="1:13" ht="14" x14ac:dyDescent="0.25">
      <c r="A338" s="425"/>
      <c r="B338" s="425"/>
      <c r="C338" s="423" t="s">
        <v>1566</v>
      </c>
      <c r="D338" s="424" t="s">
        <v>1567</v>
      </c>
      <c r="E338" s="426" t="s">
        <v>1568</v>
      </c>
      <c r="F338" s="427">
        <v>4728.93</v>
      </c>
      <c r="I338" s="330"/>
      <c r="M338" s="330"/>
    </row>
    <row r="339" spans="1:13" ht="14" x14ac:dyDescent="0.25">
      <c r="A339" s="425"/>
      <c r="B339" s="425"/>
      <c r="C339" s="423" t="s">
        <v>1569</v>
      </c>
      <c r="D339" s="424" t="s">
        <v>1570</v>
      </c>
      <c r="E339" s="426" t="s">
        <v>1571</v>
      </c>
      <c r="F339" s="427">
        <v>5447.24</v>
      </c>
      <c r="I339" s="330"/>
      <c r="M339" s="330"/>
    </row>
    <row r="340" spans="1:13" ht="14" x14ac:dyDescent="0.25">
      <c r="A340" s="425"/>
      <c r="B340" s="425"/>
      <c r="C340" s="423" t="s">
        <v>1572</v>
      </c>
      <c r="D340" s="424" t="s">
        <v>1573</v>
      </c>
      <c r="E340" s="426" t="s">
        <v>1574</v>
      </c>
      <c r="F340" s="427">
        <v>6165.56</v>
      </c>
      <c r="I340" s="330"/>
      <c r="M340" s="330"/>
    </row>
    <row r="341" spans="1:13" ht="14" x14ac:dyDescent="0.25">
      <c r="A341" s="425"/>
      <c r="B341" s="425"/>
      <c r="C341" s="423" t="s">
        <v>1575</v>
      </c>
      <c r="D341" s="424" t="s">
        <v>1576</v>
      </c>
      <c r="E341" s="426" t="s">
        <v>1577</v>
      </c>
      <c r="F341" s="427">
        <v>6883.88</v>
      </c>
      <c r="I341" s="330"/>
      <c r="M341" s="330"/>
    </row>
    <row r="342" spans="1:13" ht="14" x14ac:dyDescent="0.25">
      <c r="A342" s="425"/>
      <c r="B342" s="425"/>
      <c r="C342" s="423" t="s">
        <v>1578</v>
      </c>
      <c r="D342" s="424" t="s">
        <v>1579</v>
      </c>
      <c r="E342" s="426" t="s">
        <v>1580</v>
      </c>
      <c r="F342" s="427">
        <v>7602.2</v>
      </c>
      <c r="I342" s="330"/>
      <c r="M342" s="330"/>
    </row>
    <row r="343" spans="1:13" ht="14" x14ac:dyDescent="0.25">
      <c r="A343" s="425"/>
      <c r="B343" s="425"/>
      <c r="C343" s="423" t="s">
        <v>1581</v>
      </c>
      <c r="D343" s="424" t="s">
        <v>1582</v>
      </c>
      <c r="E343" s="426" t="s">
        <v>1583</v>
      </c>
      <c r="F343" s="427">
        <v>8320.52</v>
      </c>
      <c r="I343" s="330"/>
      <c r="M343" s="330"/>
    </row>
    <row r="344" spans="1:13" ht="14" x14ac:dyDescent="0.25">
      <c r="A344" s="425"/>
      <c r="B344" s="425"/>
      <c r="C344" s="423" t="s">
        <v>1584</v>
      </c>
      <c r="D344" s="424" t="s">
        <v>1585</v>
      </c>
      <c r="E344" s="426" t="s">
        <v>1586</v>
      </c>
      <c r="F344" s="427">
        <v>9278.27</v>
      </c>
      <c r="I344" s="330"/>
      <c r="M344" s="330"/>
    </row>
    <row r="345" spans="1:13" ht="14" x14ac:dyDescent="0.25">
      <c r="A345" s="425"/>
      <c r="B345" s="425"/>
      <c r="C345" s="423" t="s">
        <v>1587</v>
      </c>
      <c r="D345" s="424" t="s">
        <v>1588</v>
      </c>
      <c r="E345" s="426" t="s">
        <v>1589</v>
      </c>
      <c r="F345" s="427">
        <v>10714.91</v>
      </c>
      <c r="I345" s="330"/>
      <c r="M345" s="330"/>
    </row>
    <row r="346" spans="1:13" ht="14" x14ac:dyDescent="0.25">
      <c r="A346" s="425"/>
      <c r="B346" s="425"/>
      <c r="C346" s="423" t="s">
        <v>1590</v>
      </c>
      <c r="D346" s="424" t="s">
        <v>1591</v>
      </c>
      <c r="E346" s="426" t="s">
        <v>1592</v>
      </c>
      <c r="F346" s="427">
        <v>12151.55</v>
      </c>
      <c r="I346" s="330"/>
      <c r="M346" s="330"/>
    </row>
    <row r="347" spans="1:13" ht="14" x14ac:dyDescent="0.25">
      <c r="A347" s="425"/>
      <c r="B347" s="425"/>
      <c r="C347" s="423" t="s">
        <v>1593</v>
      </c>
      <c r="D347" s="424" t="s">
        <v>1594</v>
      </c>
      <c r="E347" s="426" t="s">
        <v>1595</v>
      </c>
      <c r="F347" s="427">
        <v>14067.06</v>
      </c>
      <c r="I347" s="330"/>
      <c r="M347" s="330"/>
    </row>
    <row r="348" spans="1:13" ht="14" x14ac:dyDescent="0.25">
      <c r="A348" s="425"/>
      <c r="B348" s="425"/>
      <c r="C348" s="423" t="s">
        <v>1596</v>
      </c>
      <c r="D348" s="424" t="s">
        <v>1597</v>
      </c>
      <c r="E348" s="426" t="s">
        <v>1598</v>
      </c>
      <c r="F348" s="427">
        <v>17419.22</v>
      </c>
      <c r="I348" s="330"/>
      <c r="M348" s="330"/>
    </row>
    <row r="349" spans="1:13" ht="14" x14ac:dyDescent="0.25">
      <c r="A349" s="425"/>
      <c r="B349" s="425"/>
      <c r="C349" s="423" t="s">
        <v>1599</v>
      </c>
      <c r="D349" s="424" t="s">
        <v>1600</v>
      </c>
      <c r="E349" s="426" t="s">
        <v>1601</v>
      </c>
      <c r="F349" s="427">
        <v>20292.490000000002</v>
      </c>
      <c r="I349" s="330"/>
      <c r="M349" s="330"/>
    </row>
    <row r="350" spans="1:13" ht="14" x14ac:dyDescent="0.25">
      <c r="A350" s="425"/>
      <c r="B350" s="425"/>
      <c r="C350" s="423" t="s">
        <v>1602</v>
      </c>
      <c r="D350" s="424" t="s">
        <v>1603</v>
      </c>
      <c r="E350" s="426" t="s">
        <v>1604</v>
      </c>
      <c r="F350" s="427">
        <v>23165.759999999998</v>
      </c>
      <c r="I350" s="330"/>
      <c r="M350" s="330"/>
    </row>
    <row r="351" spans="1:13" ht="14" x14ac:dyDescent="0.25">
      <c r="A351" s="425"/>
      <c r="B351" s="425"/>
      <c r="C351" s="423" t="s">
        <v>1605</v>
      </c>
      <c r="D351" s="424" t="s">
        <v>1606</v>
      </c>
      <c r="E351" s="426" t="s">
        <v>1607</v>
      </c>
      <c r="F351" s="427">
        <v>26039.03</v>
      </c>
      <c r="I351" s="330"/>
      <c r="M351" s="330"/>
    </row>
    <row r="352" spans="1:13" ht="14" x14ac:dyDescent="0.25">
      <c r="A352" s="425"/>
      <c r="B352" s="425"/>
      <c r="C352" s="423" t="s">
        <v>1608</v>
      </c>
      <c r="D352" s="424" t="s">
        <v>1609</v>
      </c>
      <c r="E352" s="426" t="s">
        <v>1610</v>
      </c>
      <c r="F352" s="427">
        <v>28912.3</v>
      </c>
      <c r="I352" s="330"/>
      <c r="M352" s="330"/>
    </row>
    <row r="353" spans="1:13" ht="14" x14ac:dyDescent="0.25">
      <c r="A353" s="428"/>
      <c r="B353" s="428"/>
      <c r="C353" s="423" t="s">
        <v>1611</v>
      </c>
      <c r="D353" s="424" t="s">
        <v>1612</v>
      </c>
      <c r="E353" s="426" t="s">
        <v>3422</v>
      </c>
      <c r="F353" s="427">
        <v>31785.58</v>
      </c>
      <c r="I353" s="330"/>
      <c r="M353" s="330"/>
    </row>
    <row r="354" spans="1:13" ht="25" x14ac:dyDescent="0.25">
      <c r="A354" s="422" t="s">
        <v>1647</v>
      </c>
      <c r="B354" s="422" t="s">
        <v>1648</v>
      </c>
      <c r="C354" s="423"/>
      <c r="D354" s="424"/>
      <c r="E354" s="692" t="s">
        <v>1649</v>
      </c>
      <c r="F354" s="693"/>
      <c r="I354" s="330"/>
      <c r="M354" s="330"/>
    </row>
    <row r="355" spans="1:13" ht="14" x14ac:dyDescent="0.25">
      <c r="A355" s="425"/>
      <c r="B355" s="425"/>
      <c r="C355" s="423" t="s">
        <v>1650</v>
      </c>
      <c r="D355" s="424" t="s">
        <v>1651</v>
      </c>
      <c r="E355" s="426" t="s">
        <v>1652</v>
      </c>
      <c r="F355" s="427">
        <v>7798.21</v>
      </c>
      <c r="I355" s="330"/>
      <c r="M355" s="330"/>
    </row>
    <row r="356" spans="1:13" ht="26.25" customHeight="1" x14ac:dyDescent="0.25">
      <c r="A356" s="425"/>
      <c r="B356" s="425"/>
      <c r="C356" s="423" t="s">
        <v>1653</v>
      </c>
      <c r="D356" s="424" t="s">
        <v>1654</v>
      </c>
      <c r="E356" s="426" t="s">
        <v>1655</v>
      </c>
      <c r="F356" s="427">
        <v>12477.14</v>
      </c>
      <c r="I356" s="330"/>
      <c r="M356" s="330"/>
    </row>
    <row r="357" spans="1:13" ht="14" x14ac:dyDescent="0.25">
      <c r="A357" s="428"/>
      <c r="B357" s="428"/>
      <c r="C357" s="423" t="s">
        <v>1656</v>
      </c>
      <c r="D357" s="424" t="s">
        <v>1657</v>
      </c>
      <c r="E357" s="426" t="s">
        <v>3423</v>
      </c>
      <c r="F357" s="427">
        <v>17156.060000000001</v>
      </c>
      <c r="I357" s="330"/>
      <c r="M357" s="330"/>
    </row>
    <row r="358" spans="1:13" ht="25" x14ac:dyDescent="0.25">
      <c r="A358" s="422" t="s">
        <v>1658</v>
      </c>
      <c r="B358" s="422" t="s">
        <v>1659</v>
      </c>
      <c r="C358" s="423"/>
      <c r="D358" s="424"/>
      <c r="E358" s="692" t="s">
        <v>1660</v>
      </c>
      <c r="F358" s="693"/>
      <c r="I358" s="330"/>
      <c r="M358" s="330"/>
    </row>
    <row r="359" spans="1:13" ht="14" x14ac:dyDescent="0.25">
      <c r="A359" s="425"/>
      <c r="B359" s="425"/>
      <c r="C359" s="423" t="s">
        <v>1661</v>
      </c>
      <c r="D359" s="424" t="s">
        <v>1662</v>
      </c>
      <c r="E359" s="426" t="s">
        <v>1663</v>
      </c>
      <c r="F359" s="427">
        <v>2018.46</v>
      </c>
      <c r="I359" s="330"/>
      <c r="M359" s="330"/>
    </row>
    <row r="360" spans="1:13" ht="14" x14ac:dyDescent="0.25">
      <c r="A360" s="425"/>
      <c r="B360" s="425"/>
      <c r="C360" s="423" t="s">
        <v>1664</v>
      </c>
      <c r="D360" s="424" t="s">
        <v>1665</v>
      </c>
      <c r="E360" s="426" t="s">
        <v>1666</v>
      </c>
      <c r="F360" s="427">
        <v>4036.92</v>
      </c>
      <c r="I360" s="330"/>
      <c r="M360" s="330"/>
    </row>
    <row r="361" spans="1:13" ht="14" x14ac:dyDescent="0.25">
      <c r="A361" s="428"/>
      <c r="B361" s="428"/>
      <c r="C361" s="423" t="s">
        <v>1667</v>
      </c>
      <c r="D361" s="424" t="s">
        <v>1668</v>
      </c>
      <c r="E361" s="426" t="s">
        <v>3424</v>
      </c>
      <c r="F361" s="427">
        <v>6055.38</v>
      </c>
      <c r="I361" s="330"/>
      <c r="M361" s="330"/>
    </row>
    <row r="362" spans="1:13" ht="12.75" customHeight="1" x14ac:dyDescent="0.25">
      <c r="A362" s="422" t="s">
        <v>1669</v>
      </c>
      <c r="B362" s="422" t="s">
        <v>1670</v>
      </c>
      <c r="C362" s="423"/>
      <c r="D362" s="424"/>
      <c r="E362" s="692" t="s">
        <v>1671</v>
      </c>
      <c r="F362" s="693"/>
      <c r="I362" s="330"/>
      <c r="M362" s="330"/>
    </row>
    <row r="363" spans="1:13" ht="14.5" x14ac:dyDescent="0.25">
      <c r="A363" s="425"/>
      <c r="B363" s="425"/>
      <c r="C363" s="423" t="s">
        <v>3425</v>
      </c>
      <c r="D363" s="424" t="s">
        <v>1673</v>
      </c>
      <c r="E363" s="426" t="s">
        <v>3426</v>
      </c>
      <c r="F363" s="427">
        <v>238.53</v>
      </c>
      <c r="I363" s="330"/>
      <c r="M363" s="330"/>
    </row>
    <row r="364" spans="1:13" ht="14.5" x14ac:dyDescent="0.25">
      <c r="A364" s="425"/>
      <c r="B364" s="425"/>
      <c r="C364" s="423" t="s">
        <v>3427</v>
      </c>
      <c r="D364" s="424" t="s">
        <v>1676</v>
      </c>
      <c r="E364" s="426" t="s">
        <v>3428</v>
      </c>
      <c r="F364" s="427">
        <v>417.43</v>
      </c>
      <c r="I364" s="330"/>
      <c r="M364" s="330"/>
    </row>
    <row r="365" spans="1:13" ht="14.5" x14ac:dyDescent="0.25">
      <c r="A365" s="425"/>
      <c r="B365" s="425"/>
      <c r="C365" s="423" t="s">
        <v>3429</v>
      </c>
      <c r="D365" s="424" t="s">
        <v>1679</v>
      </c>
      <c r="E365" s="426" t="s">
        <v>3430</v>
      </c>
      <c r="F365" s="427">
        <v>596.34</v>
      </c>
      <c r="I365" s="330"/>
      <c r="M365" s="330"/>
    </row>
    <row r="366" spans="1:13" ht="14.5" x14ac:dyDescent="0.25">
      <c r="A366" s="425"/>
      <c r="B366" s="425"/>
      <c r="C366" s="423" t="s">
        <v>3431</v>
      </c>
      <c r="D366" s="424" t="s">
        <v>1682</v>
      </c>
      <c r="E366" s="426" t="s">
        <v>3432</v>
      </c>
      <c r="F366" s="427">
        <v>775.24</v>
      </c>
      <c r="I366" s="330"/>
      <c r="M366" s="330"/>
    </row>
    <row r="367" spans="1:13" ht="14.5" x14ac:dyDescent="0.25">
      <c r="A367" s="425"/>
      <c r="B367" s="425"/>
      <c r="C367" s="423" t="s">
        <v>3433</v>
      </c>
      <c r="D367" s="424" t="s">
        <v>1685</v>
      </c>
      <c r="E367" s="426" t="s">
        <v>3434</v>
      </c>
      <c r="F367" s="427">
        <v>954.14</v>
      </c>
      <c r="I367" s="330"/>
      <c r="M367" s="330"/>
    </row>
    <row r="368" spans="1:13" ht="14.5" x14ac:dyDescent="0.25">
      <c r="A368" s="425"/>
      <c r="B368" s="425"/>
      <c r="C368" s="423" t="s">
        <v>3435</v>
      </c>
      <c r="D368" s="424" t="s">
        <v>1688</v>
      </c>
      <c r="E368" s="426" t="s">
        <v>3157</v>
      </c>
      <c r="F368" s="427">
        <v>1192.67</v>
      </c>
      <c r="I368" s="330"/>
      <c r="M368" s="330"/>
    </row>
    <row r="369" spans="1:13" ht="14.5" x14ac:dyDescent="0.25">
      <c r="A369" s="425"/>
      <c r="B369" s="425"/>
      <c r="C369" s="423" t="s">
        <v>3436</v>
      </c>
      <c r="D369" s="424" t="s">
        <v>1691</v>
      </c>
      <c r="E369" s="426" t="s">
        <v>3160</v>
      </c>
      <c r="F369" s="427">
        <v>1550.47</v>
      </c>
      <c r="I369" s="330"/>
      <c r="M369" s="330"/>
    </row>
    <row r="370" spans="1:13" ht="14.5" x14ac:dyDescent="0.25">
      <c r="A370" s="425"/>
      <c r="B370" s="425"/>
      <c r="C370" s="423" t="s">
        <v>3437</v>
      </c>
      <c r="D370" s="424" t="s">
        <v>1694</v>
      </c>
      <c r="E370" s="426" t="s">
        <v>3163</v>
      </c>
      <c r="F370" s="427">
        <v>1908.27</v>
      </c>
      <c r="I370" s="330"/>
      <c r="M370" s="330"/>
    </row>
    <row r="371" spans="1:13" ht="14.5" x14ac:dyDescent="0.25">
      <c r="A371" s="425"/>
      <c r="B371" s="425"/>
      <c r="C371" s="423" t="s">
        <v>3438</v>
      </c>
      <c r="D371" s="424" t="s">
        <v>1697</v>
      </c>
      <c r="E371" s="426" t="s">
        <v>3439</v>
      </c>
      <c r="F371" s="427">
        <v>2385.34</v>
      </c>
      <c r="I371" s="330"/>
      <c r="M371" s="330"/>
    </row>
    <row r="372" spans="1:13" ht="12.75" customHeight="1" x14ac:dyDescent="0.25">
      <c r="A372" s="425"/>
      <c r="B372" s="425"/>
      <c r="C372" s="423" t="s">
        <v>3440</v>
      </c>
      <c r="D372" s="424" t="s">
        <v>1700</v>
      </c>
      <c r="E372" s="426" t="s">
        <v>3441</v>
      </c>
      <c r="F372" s="427">
        <v>3100.94</v>
      </c>
      <c r="I372" s="330"/>
      <c r="M372" s="330"/>
    </row>
    <row r="373" spans="1:13" ht="14.5" x14ac:dyDescent="0.25">
      <c r="A373" s="425"/>
      <c r="B373" s="425"/>
      <c r="C373" s="423" t="s">
        <v>3442</v>
      </c>
      <c r="D373" s="424" t="s">
        <v>1703</v>
      </c>
      <c r="E373" s="426" t="s">
        <v>3443</v>
      </c>
      <c r="F373" s="427">
        <v>3816.54</v>
      </c>
      <c r="I373" s="330"/>
      <c r="M373" s="330"/>
    </row>
    <row r="374" spans="1:13" ht="14.5" x14ac:dyDescent="0.25">
      <c r="A374" s="425"/>
      <c r="B374" s="425"/>
      <c r="C374" s="423" t="s">
        <v>3444</v>
      </c>
      <c r="D374" s="424" t="s">
        <v>1706</v>
      </c>
      <c r="E374" s="426" t="s">
        <v>3445</v>
      </c>
      <c r="F374" s="427">
        <v>4532.1499999999996</v>
      </c>
      <c r="I374" s="330"/>
      <c r="M374" s="330"/>
    </row>
    <row r="375" spans="1:13" ht="14.5" x14ac:dyDescent="0.25">
      <c r="A375" s="425"/>
      <c r="B375" s="425"/>
      <c r="C375" s="423" t="s">
        <v>3446</v>
      </c>
      <c r="D375" s="424" t="s">
        <v>1709</v>
      </c>
      <c r="E375" s="426" t="s">
        <v>3447</v>
      </c>
      <c r="F375" s="427">
        <v>5247.75</v>
      </c>
      <c r="I375" s="330"/>
      <c r="M375" s="330"/>
    </row>
    <row r="376" spans="1:13" ht="14.5" x14ac:dyDescent="0.25">
      <c r="A376" s="425"/>
      <c r="B376" s="425"/>
      <c r="C376" s="423" t="s">
        <v>3448</v>
      </c>
      <c r="D376" s="424" t="s">
        <v>1712</v>
      </c>
      <c r="E376" s="426" t="s">
        <v>3449</v>
      </c>
      <c r="F376" s="427">
        <v>5963.35</v>
      </c>
      <c r="I376" s="330"/>
      <c r="M376" s="330"/>
    </row>
    <row r="377" spans="1:13" ht="14.5" x14ac:dyDescent="0.25">
      <c r="A377" s="425"/>
      <c r="B377" s="425"/>
      <c r="C377" s="423" t="s">
        <v>3450</v>
      </c>
      <c r="D377" s="424" t="s">
        <v>1715</v>
      </c>
      <c r="E377" s="426" t="s">
        <v>3451</v>
      </c>
      <c r="F377" s="427">
        <v>6678.95</v>
      </c>
      <c r="I377" s="330"/>
      <c r="M377" s="330"/>
    </row>
    <row r="378" spans="1:13" ht="14.5" x14ac:dyDescent="0.25">
      <c r="A378" s="425"/>
      <c r="B378" s="425"/>
      <c r="C378" s="423" t="s">
        <v>3452</v>
      </c>
      <c r="D378" s="424" t="s">
        <v>1718</v>
      </c>
      <c r="E378" s="426" t="s">
        <v>3453</v>
      </c>
      <c r="F378" s="427">
        <v>7394.55</v>
      </c>
      <c r="I378" s="330"/>
      <c r="M378" s="330"/>
    </row>
    <row r="379" spans="1:13" ht="25" x14ac:dyDescent="0.25">
      <c r="A379" s="422" t="s">
        <v>1719</v>
      </c>
      <c r="B379" s="430" t="s">
        <v>3454</v>
      </c>
      <c r="C379" s="431"/>
      <c r="D379" s="424"/>
      <c r="E379" s="692" t="s">
        <v>3455</v>
      </c>
      <c r="F379" s="693"/>
      <c r="I379" s="330"/>
      <c r="M379" s="330"/>
    </row>
    <row r="380" spans="1:13" ht="14.5" x14ac:dyDescent="0.25">
      <c r="A380" s="425"/>
      <c r="B380" s="432"/>
      <c r="C380" s="431" t="s">
        <v>3456</v>
      </c>
      <c r="D380" s="424" t="s">
        <v>1723</v>
      </c>
      <c r="E380" s="426" t="s">
        <v>3457</v>
      </c>
      <c r="F380" s="427">
        <v>637.85</v>
      </c>
      <c r="I380" s="330"/>
      <c r="M380" s="330"/>
    </row>
    <row r="381" spans="1:13" ht="14.5" x14ac:dyDescent="0.25">
      <c r="A381" s="425"/>
      <c r="B381" s="432"/>
      <c r="C381" s="431" t="s">
        <v>3458</v>
      </c>
      <c r="D381" s="424" t="s">
        <v>1726</v>
      </c>
      <c r="E381" s="426" t="s">
        <v>3459</v>
      </c>
      <c r="F381" s="427">
        <v>1053.8399999999999</v>
      </c>
      <c r="I381" s="330"/>
      <c r="M381" s="330"/>
    </row>
    <row r="382" spans="1:13" ht="14" x14ac:dyDescent="0.25">
      <c r="A382" s="425"/>
      <c r="B382" s="432"/>
      <c r="C382" s="431" t="s">
        <v>1728</v>
      </c>
      <c r="D382" s="424" t="s">
        <v>1729</v>
      </c>
      <c r="E382" s="426" t="s">
        <v>1730</v>
      </c>
      <c r="F382" s="427">
        <v>1553.02</v>
      </c>
      <c r="I382" s="330"/>
      <c r="M382" s="330"/>
    </row>
    <row r="383" spans="1:13" ht="14" x14ac:dyDescent="0.25">
      <c r="A383" s="425"/>
      <c r="B383" s="432"/>
      <c r="C383" s="431" t="s">
        <v>1731</v>
      </c>
      <c r="D383" s="424" t="s">
        <v>1732</v>
      </c>
      <c r="E383" s="426" t="s">
        <v>1733</v>
      </c>
      <c r="F383" s="427">
        <v>2218.6</v>
      </c>
      <c r="I383" s="330"/>
      <c r="M383" s="330"/>
    </row>
    <row r="384" spans="1:13" ht="14" x14ac:dyDescent="0.25">
      <c r="A384" s="425"/>
      <c r="B384" s="432"/>
      <c r="C384" s="431" t="s">
        <v>1734</v>
      </c>
      <c r="D384" s="424" t="s">
        <v>1735</v>
      </c>
      <c r="E384" s="426" t="s">
        <v>1736</v>
      </c>
      <c r="F384" s="427">
        <v>2884.18</v>
      </c>
      <c r="I384" s="330"/>
      <c r="M384" s="330"/>
    </row>
    <row r="385" spans="1:13" ht="14" x14ac:dyDescent="0.25">
      <c r="A385" s="425"/>
      <c r="B385" s="432"/>
      <c r="C385" s="431" t="s">
        <v>1737</v>
      </c>
      <c r="D385" s="424" t="s">
        <v>1738</v>
      </c>
      <c r="E385" s="426" t="s">
        <v>1739</v>
      </c>
      <c r="F385" s="427">
        <v>3549.76</v>
      </c>
      <c r="I385" s="330"/>
      <c r="M385" s="330"/>
    </row>
    <row r="386" spans="1:13" ht="14" x14ac:dyDescent="0.25">
      <c r="A386" s="425"/>
      <c r="B386" s="432"/>
      <c r="C386" s="431" t="s">
        <v>1740</v>
      </c>
      <c r="D386" s="424" t="s">
        <v>1741</v>
      </c>
      <c r="E386" s="426" t="s">
        <v>1742</v>
      </c>
      <c r="F386" s="427">
        <v>4215.3500000000004</v>
      </c>
      <c r="I386" s="330"/>
      <c r="M386" s="330"/>
    </row>
    <row r="387" spans="1:13" ht="14" x14ac:dyDescent="0.25">
      <c r="A387" s="425"/>
      <c r="B387" s="432"/>
      <c r="C387" s="431" t="s">
        <v>1743</v>
      </c>
      <c r="D387" s="424" t="s">
        <v>1744</v>
      </c>
      <c r="E387" s="426" t="s">
        <v>1745</v>
      </c>
      <c r="F387" s="427">
        <v>4880.93</v>
      </c>
      <c r="I387" s="330"/>
      <c r="M387" s="330"/>
    </row>
    <row r="388" spans="1:13" ht="14" x14ac:dyDescent="0.25">
      <c r="A388" s="425"/>
      <c r="B388" s="432"/>
      <c r="C388" s="431" t="s">
        <v>1746</v>
      </c>
      <c r="D388" s="424" t="s">
        <v>1747</v>
      </c>
      <c r="E388" s="426" t="s">
        <v>1748</v>
      </c>
      <c r="F388" s="427">
        <v>5546.51</v>
      </c>
      <c r="I388" s="330"/>
      <c r="M388" s="330"/>
    </row>
    <row r="389" spans="1:13" ht="14" x14ac:dyDescent="0.25">
      <c r="A389" s="425"/>
      <c r="B389" s="432"/>
      <c r="C389" s="433" t="s">
        <v>1749</v>
      </c>
      <c r="D389" s="434" t="s">
        <v>1750</v>
      </c>
      <c r="E389" s="435" t="s">
        <v>1751</v>
      </c>
      <c r="F389" s="436">
        <v>6212.09</v>
      </c>
      <c r="I389" s="330"/>
      <c r="M389" s="330"/>
    </row>
    <row r="390" spans="1:13" ht="14" x14ac:dyDescent="0.25">
      <c r="A390" s="425"/>
      <c r="B390" s="432"/>
      <c r="C390" s="431" t="s">
        <v>1752</v>
      </c>
      <c r="D390" s="424" t="s">
        <v>1753</v>
      </c>
      <c r="E390" s="426" t="s">
        <v>1754</v>
      </c>
      <c r="F390" s="427">
        <v>6877.67</v>
      </c>
      <c r="I390" s="330"/>
      <c r="M390" s="330"/>
    </row>
    <row r="391" spans="1:13" ht="14" x14ac:dyDescent="0.25">
      <c r="A391" s="425"/>
      <c r="B391" s="432"/>
      <c r="C391" s="431" t="s">
        <v>1755</v>
      </c>
      <c r="D391" s="424" t="s">
        <v>1756</v>
      </c>
      <c r="E391" s="426" t="s">
        <v>1757</v>
      </c>
      <c r="F391" s="427">
        <v>7765.11</v>
      </c>
      <c r="I391" s="330"/>
      <c r="M391" s="330"/>
    </row>
    <row r="392" spans="1:13" ht="14" x14ac:dyDescent="0.25">
      <c r="A392" s="425"/>
      <c r="B392" s="432"/>
      <c r="C392" s="431" t="s">
        <v>1758</v>
      </c>
      <c r="D392" s="424" t="s">
        <v>1759</v>
      </c>
      <c r="E392" s="426" t="s">
        <v>1760</v>
      </c>
      <c r="F392" s="427">
        <v>9096.27</v>
      </c>
      <c r="I392" s="330"/>
      <c r="M392" s="330"/>
    </row>
    <row r="393" spans="1:13" ht="12.75" customHeight="1" x14ac:dyDescent="0.25">
      <c r="A393" s="425"/>
      <c r="B393" s="432"/>
      <c r="C393" s="431" t="s">
        <v>1761</v>
      </c>
      <c r="D393" s="424" t="s">
        <v>1762</v>
      </c>
      <c r="E393" s="426" t="s">
        <v>1763</v>
      </c>
      <c r="F393" s="427">
        <v>10427.43</v>
      </c>
      <c r="I393" s="330"/>
      <c r="M393" s="330"/>
    </row>
    <row r="394" spans="1:13" ht="14" x14ac:dyDescent="0.25">
      <c r="A394" s="425"/>
      <c r="B394" s="432"/>
      <c r="C394" s="431" t="s">
        <v>1764</v>
      </c>
      <c r="D394" s="424" t="s">
        <v>1765</v>
      </c>
      <c r="E394" s="426" t="s">
        <v>1766</v>
      </c>
      <c r="F394" s="427">
        <v>11758.59</v>
      </c>
      <c r="I394" s="330"/>
      <c r="M394" s="330"/>
    </row>
    <row r="395" spans="1:13" ht="14" x14ac:dyDescent="0.25">
      <c r="A395" s="425"/>
      <c r="B395" s="432"/>
      <c r="C395" s="431" t="s">
        <v>1767</v>
      </c>
      <c r="D395" s="424" t="s">
        <v>1768</v>
      </c>
      <c r="E395" s="426" t="s">
        <v>1769</v>
      </c>
      <c r="F395" s="427">
        <v>13089.76</v>
      </c>
      <c r="I395" s="330"/>
      <c r="M395" s="330"/>
    </row>
    <row r="396" spans="1:13" ht="14" x14ac:dyDescent="0.25">
      <c r="A396" s="425"/>
      <c r="B396" s="432"/>
      <c r="C396" s="431" t="s">
        <v>1770</v>
      </c>
      <c r="D396" s="424" t="s">
        <v>1771</v>
      </c>
      <c r="E396" s="426" t="s">
        <v>1772</v>
      </c>
      <c r="F396" s="427">
        <v>14420.92</v>
      </c>
      <c r="I396" s="330"/>
      <c r="M396" s="330"/>
    </row>
    <row r="397" spans="1:13" ht="14" x14ac:dyDescent="0.25">
      <c r="A397" s="425"/>
      <c r="B397" s="432"/>
      <c r="C397" s="431" t="s">
        <v>1773</v>
      </c>
      <c r="D397" s="424" t="s">
        <v>1774</v>
      </c>
      <c r="E397" s="426" t="s">
        <v>1775</v>
      </c>
      <c r="F397" s="427">
        <v>15752.08</v>
      </c>
      <c r="I397" s="330"/>
      <c r="M397" s="330"/>
    </row>
    <row r="398" spans="1:13" ht="14" x14ac:dyDescent="0.25">
      <c r="A398" s="425"/>
      <c r="B398" s="432"/>
      <c r="C398" s="431" t="s">
        <v>1776</v>
      </c>
      <c r="D398" s="424" t="s">
        <v>1777</v>
      </c>
      <c r="E398" s="426" t="s">
        <v>1778</v>
      </c>
      <c r="F398" s="427">
        <v>17083.240000000002</v>
      </c>
      <c r="I398" s="330"/>
      <c r="M398" s="330"/>
    </row>
    <row r="399" spans="1:13" ht="14" x14ac:dyDescent="0.25">
      <c r="A399" s="425"/>
      <c r="B399" s="432"/>
      <c r="C399" s="431" t="s">
        <v>1779</v>
      </c>
      <c r="D399" s="424" t="s">
        <v>1780</v>
      </c>
      <c r="E399" s="426" t="s">
        <v>1781</v>
      </c>
      <c r="F399" s="427">
        <v>18414.400000000001</v>
      </c>
      <c r="I399" s="330"/>
      <c r="M399" s="330"/>
    </row>
    <row r="400" spans="1:13" ht="14" x14ac:dyDescent="0.25">
      <c r="A400" s="425"/>
      <c r="B400" s="432"/>
      <c r="C400" s="431" t="s">
        <v>1782</v>
      </c>
      <c r="D400" s="424" t="s">
        <v>1783</v>
      </c>
      <c r="E400" s="426" t="s">
        <v>1784</v>
      </c>
      <c r="F400" s="427">
        <v>19745.560000000001</v>
      </c>
      <c r="I400" s="330"/>
      <c r="M400" s="330"/>
    </row>
    <row r="401" spans="1:13" ht="14" x14ac:dyDescent="0.25">
      <c r="A401" s="425"/>
      <c r="B401" s="432"/>
      <c r="C401" s="431" t="s">
        <v>1785</v>
      </c>
      <c r="D401" s="424" t="s">
        <v>1786</v>
      </c>
      <c r="E401" s="426" t="s">
        <v>1787</v>
      </c>
      <c r="F401" s="427">
        <v>21076.73</v>
      </c>
      <c r="I401" s="330"/>
      <c r="M401" s="330"/>
    </row>
    <row r="402" spans="1:13" ht="14" x14ac:dyDescent="0.25">
      <c r="A402" s="425"/>
      <c r="B402" s="432"/>
      <c r="C402" s="431" t="s">
        <v>1788</v>
      </c>
      <c r="D402" s="424" t="s">
        <v>1789</v>
      </c>
      <c r="E402" s="426" t="s">
        <v>1790</v>
      </c>
      <c r="F402" s="427">
        <v>22407.89</v>
      </c>
      <c r="I402" s="330"/>
      <c r="M402" s="330"/>
    </row>
    <row r="403" spans="1:13" ht="14" x14ac:dyDescent="0.25">
      <c r="A403" s="428"/>
      <c r="B403" s="437"/>
      <c r="C403" s="431" t="s">
        <v>1791</v>
      </c>
      <c r="D403" s="424" t="s">
        <v>1792</v>
      </c>
      <c r="E403" s="426" t="s">
        <v>3460</v>
      </c>
      <c r="F403" s="427">
        <v>23739.05</v>
      </c>
      <c r="I403" s="330"/>
      <c r="M403" s="330"/>
    </row>
    <row r="404" spans="1:13" ht="56" x14ac:dyDescent="0.25">
      <c r="A404" s="422" t="s">
        <v>1793</v>
      </c>
      <c r="B404" s="429" t="s">
        <v>1794</v>
      </c>
      <c r="C404" s="423"/>
      <c r="D404" s="424"/>
      <c r="E404" s="692" t="s">
        <v>3461</v>
      </c>
      <c r="F404" s="693"/>
      <c r="I404" s="330"/>
      <c r="M404" s="330"/>
    </row>
    <row r="405" spans="1:13" ht="14" x14ac:dyDescent="0.25">
      <c r="A405" s="425"/>
      <c r="B405" s="425"/>
      <c r="C405" s="423" t="s">
        <v>1796</v>
      </c>
      <c r="D405" s="424" t="s">
        <v>1797</v>
      </c>
      <c r="E405" s="426" t="s">
        <v>1798</v>
      </c>
      <c r="F405" s="427">
        <v>414.37</v>
      </c>
      <c r="I405" s="330"/>
      <c r="M405" s="330"/>
    </row>
    <row r="406" spans="1:13" ht="14" x14ac:dyDescent="0.25">
      <c r="A406" s="425"/>
      <c r="B406" s="425"/>
      <c r="C406" s="423" t="s">
        <v>1799</v>
      </c>
      <c r="D406" s="424" t="s">
        <v>1800</v>
      </c>
      <c r="E406" s="426" t="s">
        <v>1801</v>
      </c>
      <c r="F406" s="427">
        <v>828.73</v>
      </c>
      <c r="I406" s="330"/>
      <c r="M406" s="330"/>
    </row>
    <row r="407" spans="1:13" ht="25" x14ac:dyDescent="0.25">
      <c r="A407" s="425"/>
      <c r="B407" s="425"/>
      <c r="C407" s="423" t="s">
        <v>1802</v>
      </c>
      <c r="D407" s="424" t="s">
        <v>1803</v>
      </c>
      <c r="E407" s="426" t="s">
        <v>1804</v>
      </c>
      <c r="F407" s="427">
        <v>1400.55</v>
      </c>
      <c r="I407" s="330"/>
      <c r="M407" s="330"/>
    </row>
    <row r="408" spans="1:13" ht="25" x14ac:dyDescent="0.25">
      <c r="A408" s="425"/>
      <c r="B408" s="425"/>
      <c r="C408" s="423" t="s">
        <v>1805</v>
      </c>
      <c r="D408" s="424" t="s">
        <v>1806</v>
      </c>
      <c r="E408" s="426" t="s">
        <v>1807</v>
      </c>
      <c r="F408" s="427">
        <v>2270.7199999999998</v>
      </c>
      <c r="I408" s="330"/>
      <c r="M408" s="330"/>
    </row>
    <row r="409" spans="1:13" ht="25" x14ac:dyDescent="0.25">
      <c r="A409" s="425"/>
      <c r="B409" s="425"/>
      <c r="C409" s="423" t="s">
        <v>1808</v>
      </c>
      <c r="D409" s="424" t="s">
        <v>1809</v>
      </c>
      <c r="E409" s="426" t="s">
        <v>1810</v>
      </c>
      <c r="F409" s="427">
        <v>3074.59</v>
      </c>
      <c r="I409" s="330"/>
      <c r="M409" s="330"/>
    </row>
    <row r="410" spans="1:13" ht="25" x14ac:dyDescent="0.25">
      <c r="A410" s="425"/>
      <c r="B410" s="425"/>
      <c r="C410" s="423" t="s">
        <v>1811</v>
      </c>
      <c r="D410" s="424" t="s">
        <v>1812</v>
      </c>
      <c r="E410" s="426" t="s">
        <v>1813</v>
      </c>
      <c r="F410" s="427">
        <v>3936.47</v>
      </c>
      <c r="I410" s="330"/>
      <c r="M410" s="330"/>
    </row>
    <row r="411" spans="1:13" ht="12.75" customHeight="1" x14ac:dyDescent="0.25">
      <c r="A411" s="425"/>
      <c r="B411" s="425"/>
      <c r="C411" s="423" t="s">
        <v>1814</v>
      </c>
      <c r="D411" s="424" t="s">
        <v>1815</v>
      </c>
      <c r="E411" s="426" t="s">
        <v>1816</v>
      </c>
      <c r="F411" s="427">
        <v>4765.2</v>
      </c>
      <c r="I411" s="330"/>
      <c r="M411" s="330"/>
    </row>
    <row r="412" spans="1:13" ht="25" x14ac:dyDescent="0.25">
      <c r="A412" s="425"/>
      <c r="B412" s="425"/>
      <c r="C412" s="423" t="s">
        <v>1817</v>
      </c>
      <c r="D412" s="424" t="s">
        <v>1818</v>
      </c>
      <c r="E412" s="426" t="s">
        <v>1819</v>
      </c>
      <c r="F412" s="427">
        <v>5593.93</v>
      </c>
      <c r="I412" s="330"/>
      <c r="M412" s="330"/>
    </row>
    <row r="413" spans="1:13" ht="25" x14ac:dyDescent="0.25">
      <c r="A413" s="428"/>
      <c r="B413" s="428"/>
      <c r="C413" s="423" t="s">
        <v>1820</v>
      </c>
      <c r="D413" s="424" t="s">
        <v>1821</v>
      </c>
      <c r="E413" s="426" t="s">
        <v>1822</v>
      </c>
      <c r="F413" s="427">
        <v>6422.66</v>
      </c>
      <c r="I413" s="330"/>
      <c r="M413" s="330"/>
    </row>
    <row r="414" spans="1:13" ht="25" x14ac:dyDescent="0.25">
      <c r="A414" s="440"/>
      <c r="B414" s="441"/>
      <c r="C414" s="433" t="s">
        <v>1823</v>
      </c>
      <c r="D414" s="434" t="s">
        <v>1824</v>
      </c>
      <c r="E414" s="435" t="s">
        <v>1825</v>
      </c>
      <c r="F414" s="436">
        <v>7251.39</v>
      </c>
      <c r="I414" s="330"/>
      <c r="M414" s="330"/>
    </row>
    <row r="415" spans="1:13" ht="25" x14ac:dyDescent="0.25">
      <c r="A415" s="425"/>
      <c r="B415" s="432"/>
      <c r="C415" s="431" t="s">
        <v>1826</v>
      </c>
      <c r="D415" s="424" t="s">
        <v>1827</v>
      </c>
      <c r="E415" s="426" t="s">
        <v>1828</v>
      </c>
      <c r="F415" s="427">
        <v>8287.2999999999993</v>
      </c>
      <c r="I415" s="330"/>
      <c r="M415" s="330"/>
    </row>
    <row r="416" spans="1:13" ht="25" x14ac:dyDescent="0.25">
      <c r="A416" s="425"/>
      <c r="B416" s="432"/>
      <c r="C416" s="431" t="s">
        <v>1829</v>
      </c>
      <c r="D416" s="424" t="s">
        <v>1830</v>
      </c>
      <c r="E416" s="426" t="s">
        <v>1831</v>
      </c>
      <c r="F416" s="427">
        <v>9944.76</v>
      </c>
      <c r="I416" s="330"/>
      <c r="M416" s="330"/>
    </row>
    <row r="417" spans="1:13" ht="25" x14ac:dyDescent="0.25">
      <c r="A417" s="425"/>
      <c r="B417" s="432"/>
      <c r="C417" s="431" t="s">
        <v>1832</v>
      </c>
      <c r="D417" s="424" t="s">
        <v>1833</v>
      </c>
      <c r="E417" s="426" t="s">
        <v>1834</v>
      </c>
      <c r="F417" s="427">
        <v>11602.22</v>
      </c>
      <c r="I417" s="330"/>
      <c r="M417" s="330"/>
    </row>
    <row r="418" spans="1:13" ht="25" x14ac:dyDescent="0.25">
      <c r="A418" s="425"/>
      <c r="B418" s="432"/>
      <c r="C418" s="431" t="s">
        <v>1835</v>
      </c>
      <c r="D418" s="424" t="s">
        <v>1836</v>
      </c>
      <c r="E418" s="426" t="s">
        <v>1837</v>
      </c>
      <c r="F418" s="427">
        <v>13259.68</v>
      </c>
      <c r="I418" s="330"/>
      <c r="M418" s="330"/>
    </row>
    <row r="419" spans="1:13" ht="25" x14ac:dyDescent="0.25">
      <c r="A419" s="425"/>
      <c r="B419" s="432"/>
      <c r="C419" s="431" t="s">
        <v>1838</v>
      </c>
      <c r="D419" s="424" t="s">
        <v>1839</v>
      </c>
      <c r="E419" s="426" t="s">
        <v>1840</v>
      </c>
      <c r="F419" s="427">
        <v>14917.14</v>
      </c>
      <c r="I419" s="330"/>
      <c r="M419" s="330"/>
    </row>
    <row r="420" spans="1:13" ht="25" x14ac:dyDescent="0.25">
      <c r="A420" s="425"/>
      <c r="B420" s="432"/>
      <c r="C420" s="431" t="s">
        <v>1841</v>
      </c>
      <c r="D420" s="424" t="s">
        <v>1842</v>
      </c>
      <c r="E420" s="426" t="s">
        <v>1843</v>
      </c>
      <c r="F420" s="427">
        <v>16574.599999999999</v>
      </c>
      <c r="I420" s="330"/>
      <c r="M420" s="330"/>
    </row>
    <row r="421" spans="1:13" ht="25" x14ac:dyDescent="0.25">
      <c r="A421" s="425"/>
      <c r="B421" s="432"/>
      <c r="C421" s="431" t="s">
        <v>1844</v>
      </c>
      <c r="D421" s="424" t="s">
        <v>1845</v>
      </c>
      <c r="E421" s="426" t="s">
        <v>1846</v>
      </c>
      <c r="F421" s="427">
        <v>18232.060000000001</v>
      </c>
      <c r="I421" s="330"/>
      <c r="M421" s="330"/>
    </row>
    <row r="422" spans="1:13" ht="25" x14ac:dyDescent="0.25">
      <c r="A422" s="425"/>
      <c r="B422" s="432"/>
      <c r="C422" s="431" t="s">
        <v>1847</v>
      </c>
      <c r="D422" s="424" t="s">
        <v>1848</v>
      </c>
      <c r="E422" s="426" t="s">
        <v>1849</v>
      </c>
      <c r="F422" s="427">
        <v>19889.52</v>
      </c>
      <c r="I422" s="330"/>
      <c r="M422" s="330"/>
    </row>
    <row r="423" spans="1:13" ht="25" x14ac:dyDescent="0.25">
      <c r="A423" s="425"/>
      <c r="B423" s="432"/>
      <c r="C423" s="431" t="s">
        <v>1850</v>
      </c>
      <c r="D423" s="424" t="s">
        <v>1851</v>
      </c>
      <c r="E423" s="426" t="s">
        <v>1852</v>
      </c>
      <c r="F423" s="427">
        <v>21546.98</v>
      </c>
      <c r="I423" s="330"/>
      <c r="M423" s="330"/>
    </row>
    <row r="424" spans="1:13" ht="25" x14ac:dyDescent="0.25">
      <c r="A424" s="425"/>
      <c r="B424" s="432"/>
      <c r="C424" s="431" t="s">
        <v>1853</v>
      </c>
      <c r="D424" s="424" t="s">
        <v>1854</v>
      </c>
      <c r="E424" s="426" t="s">
        <v>1855</v>
      </c>
      <c r="F424" s="427">
        <v>23204.44</v>
      </c>
      <c r="I424" s="330"/>
      <c r="M424" s="330"/>
    </row>
    <row r="425" spans="1:13" ht="25" x14ac:dyDescent="0.25">
      <c r="A425" s="425"/>
      <c r="B425" s="432"/>
      <c r="C425" s="431" t="s">
        <v>1856</v>
      </c>
      <c r="D425" s="424" t="s">
        <v>1857</v>
      </c>
      <c r="E425" s="426" t="s">
        <v>1858</v>
      </c>
      <c r="F425" s="427">
        <v>24861.9</v>
      </c>
      <c r="I425" s="330"/>
      <c r="M425" s="330"/>
    </row>
    <row r="426" spans="1:13" ht="25" x14ac:dyDescent="0.25">
      <c r="A426" s="425"/>
      <c r="B426" s="432"/>
      <c r="C426" s="431" t="s">
        <v>1859</v>
      </c>
      <c r="D426" s="424" t="s">
        <v>1860</v>
      </c>
      <c r="E426" s="426" t="s">
        <v>1861</v>
      </c>
      <c r="F426" s="427">
        <v>26519.360000000001</v>
      </c>
      <c r="I426" s="330"/>
      <c r="M426" s="330"/>
    </row>
    <row r="427" spans="1:13" ht="25" x14ac:dyDescent="0.25">
      <c r="A427" s="425"/>
      <c r="B427" s="432"/>
      <c r="C427" s="431" t="s">
        <v>1862</v>
      </c>
      <c r="D427" s="424" t="s">
        <v>1863</v>
      </c>
      <c r="E427" s="426" t="s">
        <v>1864</v>
      </c>
      <c r="F427" s="427">
        <v>28176.82</v>
      </c>
      <c r="I427" s="330"/>
      <c r="M427" s="330"/>
    </row>
    <row r="428" spans="1:13" ht="14" x14ac:dyDescent="0.25">
      <c r="A428" s="425"/>
      <c r="B428" s="432"/>
      <c r="C428" s="431" t="s">
        <v>1865</v>
      </c>
      <c r="D428" s="424"/>
      <c r="E428" s="426" t="s">
        <v>3462</v>
      </c>
      <c r="F428" s="427"/>
      <c r="I428" s="330"/>
      <c r="M428" s="330"/>
    </row>
    <row r="429" spans="1:13" ht="25" x14ac:dyDescent="0.25">
      <c r="A429" s="425"/>
      <c r="B429" s="432"/>
      <c r="C429" s="431" t="s">
        <v>3463</v>
      </c>
      <c r="D429" s="424" t="s">
        <v>3464</v>
      </c>
      <c r="E429" s="426" t="s">
        <v>3465</v>
      </c>
      <c r="F429" s="427">
        <v>30248.65</v>
      </c>
      <c r="I429" s="330"/>
      <c r="M429" s="330"/>
    </row>
    <row r="430" spans="1:13" ht="25" x14ac:dyDescent="0.25">
      <c r="A430" s="425"/>
      <c r="B430" s="432"/>
      <c r="C430" s="431" t="s">
        <v>3466</v>
      </c>
      <c r="D430" s="424" t="s">
        <v>3467</v>
      </c>
      <c r="E430" s="426" t="s">
        <v>3468</v>
      </c>
      <c r="F430" s="427">
        <v>33563.57</v>
      </c>
      <c r="I430" s="330"/>
      <c r="M430" s="330"/>
    </row>
    <row r="431" spans="1:13" ht="25" x14ac:dyDescent="0.25">
      <c r="A431" s="425"/>
      <c r="B431" s="432"/>
      <c r="C431" s="431" t="s">
        <v>3469</v>
      </c>
      <c r="D431" s="424" t="s">
        <v>3470</v>
      </c>
      <c r="E431" s="426" t="s">
        <v>3471</v>
      </c>
      <c r="F431" s="427">
        <v>36878.49</v>
      </c>
      <c r="I431" s="330"/>
      <c r="M431" s="330"/>
    </row>
    <row r="432" spans="1:13" ht="25" x14ac:dyDescent="0.25">
      <c r="A432" s="425"/>
      <c r="B432" s="432"/>
      <c r="C432" s="431" t="s">
        <v>3472</v>
      </c>
      <c r="D432" s="424" t="s">
        <v>3473</v>
      </c>
      <c r="E432" s="426" t="s">
        <v>3474</v>
      </c>
      <c r="F432" s="427">
        <v>40193.410000000003</v>
      </c>
      <c r="I432" s="330"/>
      <c r="M432" s="330"/>
    </row>
    <row r="433" spans="1:13" ht="25" x14ac:dyDescent="0.25">
      <c r="A433" s="425"/>
      <c r="B433" s="432"/>
      <c r="C433" s="433" t="s">
        <v>3475</v>
      </c>
      <c r="D433" s="434" t="s">
        <v>3476</v>
      </c>
      <c r="E433" s="435" t="s">
        <v>3477</v>
      </c>
      <c r="F433" s="436">
        <v>43508.33</v>
      </c>
      <c r="I433" s="330"/>
      <c r="M433" s="330"/>
    </row>
    <row r="434" spans="1:13" ht="25" x14ac:dyDescent="0.25">
      <c r="A434" s="428"/>
      <c r="B434" s="437"/>
      <c r="C434" s="431" t="s">
        <v>3478</v>
      </c>
      <c r="D434" s="424" t="s">
        <v>3479</v>
      </c>
      <c r="E434" s="426" t="s">
        <v>3480</v>
      </c>
      <c r="F434" s="427">
        <v>46823.25</v>
      </c>
      <c r="I434" s="330"/>
      <c r="M434" s="330"/>
    </row>
    <row r="435" spans="1:13" ht="26.25" customHeight="1" x14ac:dyDescent="0.25">
      <c r="A435" s="422" t="s">
        <v>1873</v>
      </c>
      <c r="B435" s="422" t="s">
        <v>1874</v>
      </c>
      <c r="C435" s="423"/>
      <c r="D435" s="424"/>
      <c r="E435" s="692" t="s">
        <v>1875</v>
      </c>
      <c r="F435" s="693"/>
      <c r="I435" s="330"/>
      <c r="M435" s="330"/>
    </row>
    <row r="436" spans="1:13" ht="14.5" x14ac:dyDescent="0.25">
      <c r="A436" s="425"/>
      <c r="B436" s="425"/>
      <c r="C436" s="423" t="s">
        <v>3481</v>
      </c>
      <c r="D436" s="424" t="s">
        <v>1877</v>
      </c>
      <c r="E436" s="426" t="s">
        <v>3482</v>
      </c>
      <c r="F436" s="427">
        <v>239.35</v>
      </c>
      <c r="I436" s="330"/>
      <c r="M436" s="330"/>
    </row>
    <row r="437" spans="1:13" ht="14.5" x14ac:dyDescent="0.25">
      <c r="A437" s="425"/>
      <c r="B437" s="425"/>
      <c r="C437" s="423" t="s">
        <v>3483</v>
      </c>
      <c r="D437" s="424" t="s">
        <v>1880</v>
      </c>
      <c r="E437" s="426" t="s">
        <v>3484</v>
      </c>
      <c r="F437" s="427">
        <v>382.96</v>
      </c>
      <c r="I437" s="330"/>
      <c r="M437" s="330"/>
    </row>
    <row r="438" spans="1:13" ht="14" x14ac:dyDescent="0.25">
      <c r="A438" s="425"/>
      <c r="B438" s="425"/>
      <c r="C438" s="423" t="s">
        <v>1882</v>
      </c>
      <c r="D438" s="424" t="s">
        <v>1883</v>
      </c>
      <c r="E438" s="426" t="s">
        <v>835</v>
      </c>
      <c r="F438" s="427">
        <v>542.53</v>
      </c>
      <c r="I438" s="330"/>
      <c r="M438" s="330"/>
    </row>
    <row r="439" spans="1:13" ht="14" x14ac:dyDescent="0.25">
      <c r="A439" s="425"/>
      <c r="B439" s="425"/>
      <c r="C439" s="423" t="s">
        <v>1884</v>
      </c>
      <c r="D439" s="424" t="s">
        <v>1885</v>
      </c>
      <c r="E439" s="426" t="s">
        <v>838</v>
      </c>
      <c r="F439" s="427">
        <v>734.01</v>
      </c>
      <c r="I439" s="330"/>
      <c r="M439" s="330"/>
    </row>
    <row r="440" spans="1:13" ht="14" x14ac:dyDescent="0.25">
      <c r="A440" s="425"/>
      <c r="B440" s="425"/>
      <c r="C440" s="423" t="s">
        <v>1886</v>
      </c>
      <c r="D440" s="424" t="s">
        <v>1887</v>
      </c>
      <c r="E440" s="426" t="s">
        <v>841</v>
      </c>
      <c r="F440" s="427">
        <v>925.49</v>
      </c>
      <c r="I440" s="330"/>
      <c r="M440" s="330"/>
    </row>
    <row r="441" spans="1:13" ht="14" x14ac:dyDescent="0.25">
      <c r="A441" s="425"/>
      <c r="B441" s="425"/>
      <c r="C441" s="423" t="s">
        <v>1888</v>
      </c>
      <c r="D441" s="424" t="s">
        <v>1889</v>
      </c>
      <c r="E441" s="426" t="s">
        <v>844</v>
      </c>
      <c r="F441" s="427">
        <v>1116.97</v>
      </c>
      <c r="I441" s="330"/>
      <c r="M441" s="330"/>
    </row>
    <row r="442" spans="1:13" ht="14" x14ac:dyDescent="0.25">
      <c r="A442" s="425"/>
      <c r="B442" s="425"/>
      <c r="C442" s="423" t="s">
        <v>1890</v>
      </c>
      <c r="D442" s="424" t="s">
        <v>1891</v>
      </c>
      <c r="E442" s="426" t="s">
        <v>847</v>
      </c>
      <c r="F442" s="427">
        <v>1308.45</v>
      </c>
      <c r="I442" s="330"/>
      <c r="M442" s="330"/>
    </row>
    <row r="443" spans="1:13" ht="14" x14ac:dyDescent="0.25">
      <c r="A443" s="425"/>
      <c r="B443" s="425"/>
      <c r="C443" s="423" t="s">
        <v>1892</v>
      </c>
      <c r="D443" s="424" t="s">
        <v>1893</v>
      </c>
      <c r="E443" s="426" t="s">
        <v>850</v>
      </c>
      <c r="F443" s="427">
        <v>1499.93</v>
      </c>
      <c r="I443" s="330"/>
      <c r="M443" s="330"/>
    </row>
    <row r="444" spans="1:13" ht="14" x14ac:dyDescent="0.25">
      <c r="A444" s="425"/>
      <c r="B444" s="425"/>
      <c r="C444" s="423" t="s">
        <v>1894</v>
      </c>
      <c r="D444" s="424" t="s">
        <v>1895</v>
      </c>
      <c r="E444" s="426" t="s">
        <v>1350</v>
      </c>
      <c r="F444" s="427">
        <v>1691.41</v>
      </c>
      <c r="I444" s="330"/>
      <c r="M444" s="330"/>
    </row>
    <row r="445" spans="1:13" ht="14" x14ac:dyDescent="0.25">
      <c r="A445" s="425"/>
      <c r="B445" s="425"/>
      <c r="C445" s="423" t="s">
        <v>1896</v>
      </c>
      <c r="D445" s="424" t="s">
        <v>1897</v>
      </c>
      <c r="E445" s="426" t="s">
        <v>1353</v>
      </c>
      <c r="F445" s="427">
        <v>1946.71</v>
      </c>
      <c r="I445" s="330"/>
      <c r="M445" s="330"/>
    </row>
    <row r="446" spans="1:13" ht="14" x14ac:dyDescent="0.25">
      <c r="A446" s="425"/>
      <c r="B446" s="425"/>
      <c r="C446" s="423" t="s">
        <v>1898</v>
      </c>
      <c r="D446" s="424" t="s">
        <v>1899</v>
      </c>
      <c r="E446" s="426" t="s">
        <v>1356</v>
      </c>
      <c r="F446" s="427">
        <v>2329.67</v>
      </c>
      <c r="I446" s="330"/>
      <c r="M446" s="330"/>
    </row>
    <row r="447" spans="1:13" ht="14" x14ac:dyDescent="0.25">
      <c r="A447" s="425"/>
      <c r="B447" s="425"/>
      <c r="C447" s="423" t="s">
        <v>1900</v>
      </c>
      <c r="D447" s="424" t="s">
        <v>1901</v>
      </c>
      <c r="E447" s="426" t="s">
        <v>1359</v>
      </c>
      <c r="F447" s="427">
        <v>2712.63</v>
      </c>
      <c r="I447" s="330"/>
      <c r="M447" s="330"/>
    </row>
    <row r="448" spans="1:13" ht="14" x14ac:dyDescent="0.25">
      <c r="A448" s="425"/>
      <c r="B448" s="425"/>
      <c r="C448" s="423" t="s">
        <v>1902</v>
      </c>
      <c r="D448" s="424" t="s">
        <v>1903</v>
      </c>
      <c r="E448" s="426" t="s">
        <v>1362</v>
      </c>
      <c r="F448" s="427">
        <v>3095.59</v>
      </c>
      <c r="I448" s="330"/>
      <c r="M448" s="330"/>
    </row>
    <row r="449" spans="1:13" ht="14" x14ac:dyDescent="0.25">
      <c r="A449" s="425"/>
      <c r="B449" s="425"/>
      <c r="C449" s="423" t="s">
        <v>1904</v>
      </c>
      <c r="D449" s="424" t="s">
        <v>1905</v>
      </c>
      <c r="E449" s="426" t="s">
        <v>1365</v>
      </c>
      <c r="F449" s="427">
        <v>3478.55</v>
      </c>
      <c r="I449" s="330"/>
      <c r="M449" s="330"/>
    </row>
    <row r="450" spans="1:13" ht="14" x14ac:dyDescent="0.25">
      <c r="A450" s="425"/>
      <c r="B450" s="425"/>
      <c r="C450" s="423" t="s">
        <v>1906</v>
      </c>
      <c r="D450" s="424" t="s">
        <v>1907</v>
      </c>
      <c r="E450" s="426" t="s">
        <v>1908</v>
      </c>
      <c r="F450" s="427">
        <v>3861.51</v>
      </c>
      <c r="I450" s="330"/>
      <c r="M450" s="330"/>
    </row>
    <row r="451" spans="1:13" ht="14" x14ac:dyDescent="0.25">
      <c r="A451" s="425"/>
      <c r="B451" s="425"/>
      <c r="C451" s="423" t="s">
        <v>1909</v>
      </c>
      <c r="D451" s="424" t="s">
        <v>1910</v>
      </c>
      <c r="E451" s="426" t="s">
        <v>1911</v>
      </c>
      <c r="F451" s="427">
        <v>4755.09</v>
      </c>
      <c r="I451" s="330"/>
      <c r="M451" s="330"/>
    </row>
    <row r="452" spans="1:13" ht="14" x14ac:dyDescent="0.25">
      <c r="A452" s="425"/>
      <c r="B452" s="425"/>
      <c r="C452" s="423" t="s">
        <v>1912</v>
      </c>
      <c r="D452" s="424" t="s">
        <v>1913</v>
      </c>
      <c r="E452" s="426" t="s">
        <v>1914</v>
      </c>
      <c r="F452" s="427">
        <v>6669.89</v>
      </c>
      <c r="I452" s="330"/>
      <c r="M452" s="330"/>
    </row>
    <row r="453" spans="1:13" ht="14" x14ac:dyDescent="0.25">
      <c r="A453" s="425"/>
      <c r="B453" s="425"/>
      <c r="C453" s="423" t="s">
        <v>1915</v>
      </c>
      <c r="D453" s="424" t="s">
        <v>1916</v>
      </c>
      <c r="E453" s="426" t="s">
        <v>1917</v>
      </c>
      <c r="F453" s="427">
        <v>8584.69</v>
      </c>
      <c r="I453" s="330"/>
      <c r="M453" s="330"/>
    </row>
    <row r="454" spans="1:13" ht="14" x14ac:dyDescent="0.25">
      <c r="A454" s="425"/>
      <c r="B454" s="425"/>
      <c r="C454" s="423" t="s">
        <v>1918</v>
      </c>
      <c r="D454" s="424" t="s">
        <v>1919</v>
      </c>
      <c r="E454" s="426" t="s">
        <v>1920</v>
      </c>
      <c r="F454" s="427">
        <v>10499.49</v>
      </c>
      <c r="I454" s="330"/>
      <c r="M454" s="330"/>
    </row>
    <row r="455" spans="1:13" ht="14" x14ac:dyDescent="0.25">
      <c r="A455" s="425"/>
      <c r="B455" s="425"/>
      <c r="C455" s="423" t="s">
        <v>1921</v>
      </c>
      <c r="D455" s="424" t="s">
        <v>1922</v>
      </c>
      <c r="E455" s="426" t="s">
        <v>1923</v>
      </c>
      <c r="F455" s="427">
        <v>13371.69</v>
      </c>
      <c r="I455" s="330"/>
      <c r="M455" s="330"/>
    </row>
    <row r="456" spans="1:13" ht="14" x14ac:dyDescent="0.25">
      <c r="A456" s="428"/>
      <c r="B456" s="428"/>
      <c r="C456" s="423" t="s">
        <v>1924</v>
      </c>
      <c r="D456" s="424" t="s">
        <v>1925</v>
      </c>
      <c r="E456" s="426" t="s">
        <v>1926</v>
      </c>
      <c r="F456" s="427">
        <v>18158.689999999999</v>
      </c>
      <c r="I456" s="330"/>
      <c r="M456" s="330"/>
    </row>
    <row r="457" spans="1:13" ht="14" x14ac:dyDescent="0.25">
      <c r="A457" s="425"/>
      <c r="B457" s="425"/>
      <c r="C457" s="439" t="s">
        <v>1927</v>
      </c>
      <c r="D457" s="434" t="s">
        <v>1928</v>
      </c>
      <c r="E457" s="435" t="s">
        <v>1929</v>
      </c>
      <c r="F457" s="436">
        <v>22945.69</v>
      </c>
      <c r="I457" s="330"/>
      <c r="M457" s="330"/>
    </row>
    <row r="458" spans="1:13" ht="14" x14ac:dyDescent="0.25">
      <c r="A458" s="425"/>
      <c r="B458" s="425"/>
      <c r="C458" s="423" t="s">
        <v>1930</v>
      </c>
      <c r="D458" s="424" t="s">
        <v>1931</v>
      </c>
      <c r="E458" s="426" t="s">
        <v>1932</v>
      </c>
      <c r="F458" s="427">
        <v>29328.35</v>
      </c>
      <c r="I458" s="330"/>
      <c r="M458" s="330"/>
    </row>
    <row r="459" spans="1:13" ht="14" x14ac:dyDescent="0.25">
      <c r="A459" s="425"/>
      <c r="B459" s="425"/>
      <c r="C459" s="423" t="s">
        <v>1933</v>
      </c>
      <c r="D459" s="424" t="s">
        <v>1934</v>
      </c>
      <c r="E459" s="426" t="s">
        <v>1935</v>
      </c>
      <c r="F459" s="427">
        <v>38902.35</v>
      </c>
      <c r="I459" s="330"/>
      <c r="M459" s="330"/>
    </row>
    <row r="460" spans="1:13" ht="14" x14ac:dyDescent="0.25">
      <c r="A460" s="425"/>
      <c r="B460" s="425"/>
      <c r="C460" s="423" t="s">
        <v>1936</v>
      </c>
      <c r="D460" s="424" t="s">
        <v>1937</v>
      </c>
      <c r="E460" s="426" t="s">
        <v>1938</v>
      </c>
      <c r="F460" s="427">
        <v>48476.35</v>
      </c>
      <c r="I460" s="330"/>
      <c r="M460" s="330"/>
    </row>
    <row r="461" spans="1:13" ht="14" x14ac:dyDescent="0.25">
      <c r="A461" s="425"/>
      <c r="B461" s="425"/>
      <c r="C461" s="423" t="s">
        <v>1939</v>
      </c>
      <c r="D461" s="424" t="s">
        <v>1940</v>
      </c>
      <c r="E461" s="426" t="s">
        <v>1941</v>
      </c>
      <c r="F461" s="427">
        <v>58050.35</v>
      </c>
      <c r="I461" s="330"/>
      <c r="M461" s="330"/>
    </row>
    <row r="462" spans="1:13" ht="14" x14ac:dyDescent="0.25">
      <c r="A462" s="425"/>
      <c r="B462" s="425"/>
      <c r="C462" s="423" t="s">
        <v>1942</v>
      </c>
      <c r="D462" s="424" t="s">
        <v>1943</v>
      </c>
      <c r="E462" s="426" t="s">
        <v>1944</v>
      </c>
      <c r="F462" s="427">
        <v>67624.350000000006</v>
      </c>
      <c r="I462" s="330"/>
      <c r="M462" s="330"/>
    </row>
    <row r="463" spans="1:13" ht="14" x14ac:dyDescent="0.25">
      <c r="A463" s="425"/>
      <c r="B463" s="425"/>
      <c r="C463" s="423" t="s">
        <v>1945</v>
      </c>
      <c r="D463" s="424" t="s">
        <v>1946</v>
      </c>
      <c r="E463" s="426" t="s">
        <v>1947</v>
      </c>
      <c r="F463" s="427">
        <v>77198.350000000006</v>
      </c>
      <c r="I463" s="330"/>
      <c r="M463" s="330"/>
    </row>
    <row r="464" spans="1:13" ht="12.75" customHeight="1" x14ac:dyDescent="0.25">
      <c r="A464" s="428"/>
      <c r="B464" s="428"/>
      <c r="C464" s="423" t="s">
        <v>1948</v>
      </c>
      <c r="D464" s="424" t="s">
        <v>1949</v>
      </c>
      <c r="E464" s="426" t="s">
        <v>3485</v>
      </c>
      <c r="F464" s="427">
        <v>86772.35</v>
      </c>
      <c r="I464" s="330"/>
      <c r="M464" s="330"/>
    </row>
    <row r="465" spans="1:13" ht="25" x14ac:dyDescent="0.25">
      <c r="A465" s="422" t="s">
        <v>1950</v>
      </c>
      <c r="B465" s="422" t="s">
        <v>1951</v>
      </c>
      <c r="C465" s="423"/>
      <c r="D465" s="424"/>
      <c r="E465" s="692" t="s">
        <v>1952</v>
      </c>
      <c r="F465" s="693"/>
      <c r="I465" s="330"/>
      <c r="M465" s="330"/>
    </row>
    <row r="466" spans="1:13" ht="14.5" x14ac:dyDescent="0.25">
      <c r="A466" s="425"/>
      <c r="B466" s="425"/>
      <c r="C466" s="423" t="s">
        <v>3486</v>
      </c>
      <c r="D466" s="424" t="s">
        <v>1954</v>
      </c>
      <c r="E466" s="426" t="s">
        <v>3487</v>
      </c>
      <c r="F466" s="427">
        <v>190.19</v>
      </c>
      <c r="I466" s="330"/>
      <c r="M466" s="330"/>
    </row>
    <row r="467" spans="1:13" ht="14.5" x14ac:dyDescent="0.25">
      <c r="A467" s="425"/>
      <c r="B467" s="425"/>
      <c r="C467" s="423" t="s">
        <v>3488</v>
      </c>
      <c r="D467" s="424" t="s">
        <v>1957</v>
      </c>
      <c r="E467" s="426" t="s">
        <v>3489</v>
      </c>
      <c r="F467" s="427">
        <v>332.83</v>
      </c>
      <c r="I467" s="330"/>
      <c r="M467" s="330"/>
    </row>
    <row r="468" spans="1:13" ht="14" x14ac:dyDescent="0.25">
      <c r="A468" s="425"/>
      <c r="B468" s="425"/>
      <c r="C468" s="423" t="s">
        <v>1959</v>
      </c>
      <c r="D468" s="424" t="s">
        <v>1960</v>
      </c>
      <c r="E468" s="426" t="s">
        <v>1961</v>
      </c>
      <c r="F468" s="427">
        <v>475.47</v>
      </c>
      <c r="I468" s="330"/>
      <c r="M468" s="330"/>
    </row>
    <row r="469" spans="1:13" ht="12.75" customHeight="1" x14ac:dyDescent="0.25">
      <c r="A469" s="425"/>
      <c r="B469" s="425"/>
      <c r="C469" s="423" t="s">
        <v>1962</v>
      </c>
      <c r="D469" s="424" t="s">
        <v>1963</v>
      </c>
      <c r="E469" s="426" t="s">
        <v>1870</v>
      </c>
      <c r="F469" s="427">
        <v>618.11</v>
      </c>
      <c r="I469" s="330"/>
      <c r="M469" s="330"/>
    </row>
    <row r="470" spans="1:13" ht="14" x14ac:dyDescent="0.25">
      <c r="A470" s="425"/>
      <c r="B470" s="425"/>
      <c r="C470" s="423" t="s">
        <v>1964</v>
      </c>
      <c r="D470" s="424" t="s">
        <v>1965</v>
      </c>
      <c r="E470" s="426" t="s">
        <v>1871</v>
      </c>
      <c r="F470" s="427">
        <v>760.75</v>
      </c>
      <c r="I470" s="330"/>
      <c r="M470" s="330"/>
    </row>
    <row r="471" spans="1:13" ht="14" x14ac:dyDescent="0.25">
      <c r="A471" s="425"/>
      <c r="B471" s="425"/>
      <c r="C471" s="423" t="s">
        <v>1966</v>
      </c>
      <c r="D471" s="424" t="s">
        <v>1967</v>
      </c>
      <c r="E471" s="426" t="s">
        <v>1872</v>
      </c>
      <c r="F471" s="427">
        <v>903.39</v>
      </c>
      <c r="I471" s="330"/>
      <c r="M471" s="330"/>
    </row>
    <row r="472" spans="1:13" ht="14" x14ac:dyDescent="0.25">
      <c r="A472" s="425"/>
      <c r="B472" s="425"/>
      <c r="C472" s="423" t="s">
        <v>1968</v>
      </c>
      <c r="D472" s="424" t="s">
        <v>1969</v>
      </c>
      <c r="E472" s="426" t="s">
        <v>1970</v>
      </c>
      <c r="F472" s="427">
        <v>1046.03</v>
      </c>
      <c r="I472" s="330"/>
      <c r="M472" s="330"/>
    </row>
    <row r="473" spans="1:13" ht="14" x14ac:dyDescent="0.25">
      <c r="A473" s="425"/>
      <c r="B473" s="425"/>
      <c r="C473" s="423" t="s">
        <v>1971</v>
      </c>
      <c r="D473" s="424" t="s">
        <v>1972</v>
      </c>
      <c r="E473" s="426" t="s">
        <v>1973</v>
      </c>
      <c r="F473" s="427">
        <v>1188.67</v>
      </c>
      <c r="I473" s="330"/>
      <c r="M473" s="330"/>
    </row>
    <row r="474" spans="1:13" ht="14" x14ac:dyDescent="0.25">
      <c r="A474" s="425"/>
      <c r="B474" s="425"/>
      <c r="C474" s="423" t="s">
        <v>1974</v>
      </c>
      <c r="D474" s="424" t="s">
        <v>1975</v>
      </c>
      <c r="E474" s="426" t="s">
        <v>1976</v>
      </c>
      <c r="F474" s="427">
        <v>1331.31</v>
      </c>
      <c r="I474" s="330"/>
      <c r="M474" s="330"/>
    </row>
    <row r="475" spans="1:13" ht="14" x14ac:dyDescent="0.25">
      <c r="A475" s="425"/>
      <c r="B475" s="425"/>
      <c r="C475" s="423" t="s">
        <v>1977</v>
      </c>
      <c r="D475" s="424" t="s">
        <v>1978</v>
      </c>
      <c r="E475" s="426" t="s">
        <v>1979</v>
      </c>
      <c r="F475" s="427">
        <v>1521.49</v>
      </c>
      <c r="I475" s="330"/>
      <c r="M475" s="330"/>
    </row>
    <row r="476" spans="1:13" ht="14" x14ac:dyDescent="0.25">
      <c r="A476" s="425"/>
      <c r="B476" s="425"/>
      <c r="C476" s="423" t="s">
        <v>1980</v>
      </c>
      <c r="D476" s="424" t="s">
        <v>1981</v>
      </c>
      <c r="E476" s="426" t="s">
        <v>1982</v>
      </c>
      <c r="F476" s="427">
        <v>1806.77</v>
      </c>
      <c r="I476" s="330"/>
      <c r="M476" s="330"/>
    </row>
    <row r="477" spans="1:13" ht="26.25" customHeight="1" x14ac:dyDescent="0.25">
      <c r="A477" s="425"/>
      <c r="B477" s="425"/>
      <c r="C477" s="423" t="s">
        <v>1983</v>
      </c>
      <c r="D477" s="424" t="s">
        <v>1984</v>
      </c>
      <c r="E477" s="426" t="s">
        <v>1985</v>
      </c>
      <c r="F477" s="427">
        <v>2092.0500000000002</v>
      </c>
      <c r="I477" s="330"/>
      <c r="M477" s="330"/>
    </row>
    <row r="478" spans="1:13" ht="14" x14ac:dyDescent="0.25">
      <c r="A478" s="425"/>
      <c r="B478" s="425"/>
      <c r="C478" s="423" t="s">
        <v>1986</v>
      </c>
      <c r="D478" s="424" t="s">
        <v>1987</v>
      </c>
      <c r="E478" s="426" t="s">
        <v>1988</v>
      </c>
      <c r="F478" s="427">
        <v>2377.33</v>
      </c>
      <c r="I478" s="330"/>
      <c r="M478" s="330"/>
    </row>
    <row r="479" spans="1:13" ht="14" x14ac:dyDescent="0.25">
      <c r="A479" s="425"/>
      <c r="B479" s="425"/>
      <c r="C479" s="423" t="s">
        <v>1989</v>
      </c>
      <c r="D479" s="424" t="s">
        <v>1990</v>
      </c>
      <c r="E479" s="426" t="s">
        <v>1991</v>
      </c>
      <c r="F479" s="427">
        <v>2662.61</v>
      </c>
      <c r="I479" s="330"/>
      <c r="M479" s="330"/>
    </row>
    <row r="480" spans="1:13" ht="14" x14ac:dyDescent="0.25">
      <c r="A480" s="425"/>
      <c r="B480" s="425"/>
      <c r="C480" s="423" t="s">
        <v>1992</v>
      </c>
      <c r="D480" s="424" t="s">
        <v>1993</v>
      </c>
      <c r="E480" s="426" t="s">
        <v>1994</v>
      </c>
      <c r="F480" s="427">
        <v>2947.89</v>
      </c>
      <c r="I480" s="330"/>
      <c r="M480" s="330"/>
    </row>
    <row r="481" spans="1:13" ht="12.75" customHeight="1" x14ac:dyDescent="0.25">
      <c r="A481" s="425"/>
      <c r="B481" s="425"/>
      <c r="C481" s="423" t="s">
        <v>1995</v>
      </c>
      <c r="D481" s="424" t="s">
        <v>1996</v>
      </c>
      <c r="E481" s="426" t="s">
        <v>1997</v>
      </c>
      <c r="F481" s="427">
        <v>3328.27</v>
      </c>
      <c r="I481" s="330"/>
      <c r="M481" s="330"/>
    </row>
    <row r="482" spans="1:13" ht="14" x14ac:dyDescent="0.25">
      <c r="A482" s="425"/>
      <c r="B482" s="425"/>
      <c r="C482" s="423" t="s">
        <v>1998</v>
      </c>
      <c r="D482" s="424" t="s">
        <v>1999</v>
      </c>
      <c r="E482" s="426" t="s">
        <v>2000</v>
      </c>
      <c r="F482" s="427">
        <v>3898.83</v>
      </c>
      <c r="I482" s="330"/>
      <c r="M482" s="330"/>
    </row>
    <row r="483" spans="1:13" ht="14" x14ac:dyDescent="0.25">
      <c r="A483" s="425"/>
      <c r="B483" s="425"/>
      <c r="C483" s="423" t="s">
        <v>2001</v>
      </c>
      <c r="D483" s="424" t="s">
        <v>2002</v>
      </c>
      <c r="E483" s="426" t="s">
        <v>2003</v>
      </c>
      <c r="F483" s="427">
        <v>4469.3900000000003</v>
      </c>
      <c r="I483" s="330"/>
      <c r="M483" s="330"/>
    </row>
    <row r="484" spans="1:13" ht="14" x14ac:dyDescent="0.25">
      <c r="A484" s="425"/>
      <c r="B484" s="425"/>
      <c r="C484" s="423" t="s">
        <v>2004</v>
      </c>
      <c r="D484" s="424" t="s">
        <v>2005</v>
      </c>
      <c r="E484" s="426" t="s">
        <v>2006</v>
      </c>
      <c r="F484" s="427">
        <v>5230.13</v>
      </c>
      <c r="I484" s="330"/>
      <c r="M484" s="330"/>
    </row>
    <row r="485" spans="1:13" ht="12.75" customHeight="1" x14ac:dyDescent="0.25">
      <c r="A485" s="425"/>
      <c r="B485" s="425"/>
      <c r="C485" s="423" t="s">
        <v>2007</v>
      </c>
      <c r="D485" s="424" t="s">
        <v>2008</v>
      </c>
      <c r="E485" s="426" t="s">
        <v>2009</v>
      </c>
      <c r="F485" s="427">
        <v>6371.25</v>
      </c>
      <c r="I485" s="330"/>
      <c r="M485" s="330"/>
    </row>
    <row r="486" spans="1:13" ht="14" x14ac:dyDescent="0.25">
      <c r="A486" s="425"/>
      <c r="B486" s="425"/>
      <c r="C486" s="423" t="s">
        <v>2010</v>
      </c>
      <c r="D486" s="424" t="s">
        <v>2011</v>
      </c>
      <c r="E486" s="426" t="s">
        <v>2012</v>
      </c>
      <c r="F486" s="427">
        <v>7512.37</v>
      </c>
      <c r="I486" s="330"/>
      <c r="M486" s="330"/>
    </row>
    <row r="487" spans="1:13" ht="14" x14ac:dyDescent="0.25">
      <c r="A487" s="428"/>
      <c r="B487" s="428"/>
      <c r="C487" s="423" t="s">
        <v>2013</v>
      </c>
      <c r="D487" s="424" t="s">
        <v>2014</v>
      </c>
      <c r="E487" s="426" t="s">
        <v>3490</v>
      </c>
      <c r="F487" s="427">
        <v>8653.49</v>
      </c>
      <c r="I487" s="330"/>
      <c r="M487" s="330"/>
    </row>
    <row r="488" spans="1:13" ht="25" x14ac:dyDescent="0.25">
      <c r="A488" s="422" t="s">
        <v>2077</v>
      </c>
      <c r="B488" s="422" t="s">
        <v>2078</v>
      </c>
      <c r="C488" s="423"/>
      <c r="D488" s="424"/>
      <c r="E488" s="692" t="s">
        <v>2079</v>
      </c>
      <c r="F488" s="693"/>
      <c r="I488" s="330"/>
      <c r="M488" s="330"/>
    </row>
    <row r="489" spans="1:13" ht="14" x14ac:dyDescent="0.25">
      <c r="A489" s="425"/>
      <c r="B489" s="425"/>
      <c r="C489" s="423" t="s">
        <v>2080</v>
      </c>
      <c r="D489" s="424" t="s">
        <v>2081</v>
      </c>
      <c r="E489" s="426" t="s">
        <v>2082</v>
      </c>
      <c r="F489" s="427">
        <v>1108.9100000000001</v>
      </c>
      <c r="I489" s="330"/>
      <c r="M489" s="330"/>
    </row>
    <row r="490" spans="1:13" ht="14" x14ac:dyDescent="0.25">
      <c r="A490" s="425"/>
      <c r="B490" s="425"/>
      <c r="C490" s="423" t="s">
        <v>2083</v>
      </c>
      <c r="D490" s="424" t="s">
        <v>2084</v>
      </c>
      <c r="E490" s="426" t="s">
        <v>2085</v>
      </c>
      <c r="F490" s="427">
        <v>1713.77</v>
      </c>
      <c r="I490" s="330"/>
      <c r="M490" s="330"/>
    </row>
    <row r="491" spans="1:13" ht="14" x14ac:dyDescent="0.25">
      <c r="A491" s="425"/>
      <c r="B491" s="425"/>
      <c r="C491" s="423" t="s">
        <v>2086</v>
      </c>
      <c r="D491" s="424" t="s">
        <v>2087</v>
      </c>
      <c r="E491" s="426" t="s">
        <v>2088</v>
      </c>
      <c r="F491" s="427">
        <v>2318.63</v>
      </c>
      <c r="I491" s="330"/>
      <c r="M491" s="330"/>
    </row>
    <row r="492" spans="1:13" ht="14" x14ac:dyDescent="0.25">
      <c r="A492" s="425"/>
      <c r="B492" s="425"/>
      <c r="C492" s="423" t="s">
        <v>2089</v>
      </c>
      <c r="D492" s="424" t="s">
        <v>2090</v>
      </c>
      <c r="E492" s="426" t="s">
        <v>2091</v>
      </c>
      <c r="F492" s="427">
        <v>2923.49</v>
      </c>
      <c r="I492" s="330"/>
      <c r="M492" s="330"/>
    </row>
    <row r="493" spans="1:13" ht="14" x14ac:dyDescent="0.25">
      <c r="A493" s="425"/>
      <c r="B493" s="425"/>
      <c r="C493" s="423" t="s">
        <v>2092</v>
      </c>
      <c r="D493" s="424" t="s">
        <v>2093</v>
      </c>
      <c r="E493" s="426" t="s">
        <v>2094</v>
      </c>
      <c r="F493" s="427">
        <v>3528.35</v>
      </c>
      <c r="I493" s="330"/>
      <c r="M493" s="330"/>
    </row>
    <row r="494" spans="1:13" ht="14" x14ac:dyDescent="0.25">
      <c r="A494" s="425"/>
      <c r="B494" s="425"/>
      <c r="C494" s="423" t="s">
        <v>2095</v>
      </c>
      <c r="D494" s="424" t="s">
        <v>2096</v>
      </c>
      <c r="E494" s="426" t="s">
        <v>2097</v>
      </c>
      <c r="F494" s="427">
        <v>4113</v>
      </c>
      <c r="I494" s="330"/>
      <c r="M494" s="330"/>
    </row>
    <row r="495" spans="1:13" ht="14" x14ac:dyDescent="0.25">
      <c r="A495" s="425"/>
      <c r="B495" s="425"/>
      <c r="C495" s="423" t="s">
        <v>2098</v>
      </c>
      <c r="D495" s="424" t="s">
        <v>2099</v>
      </c>
      <c r="E495" s="426" t="s">
        <v>2100</v>
      </c>
      <c r="F495" s="427">
        <v>4738.07</v>
      </c>
      <c r="I495" s="330"/>
      <c r="M495" s="330"/>
    </row>
    <row r="496" spans="1:13" ht="14" x14ac:dyDescent="0.25">
      <c r="A496" s="425"/>
      <c r="B496" s="425"/>
      <c r="C496" s="423" t="s">
        <v>2101</v>
      </c>
      <c r="D496" s="424" t="s">
        <v>2102</v>
      </c>
      <c r="E496" s="426" t="s">
        <v>2103</v>
      </c>
      <c r="F496" s="427">
        <v>5544.55</v>
      </c>
      <c r="I496" s="330"/>
      <c r="M496" s="330"/>
    </row>
    <row r="497" spans="1:13" ht="14" x14ac:dyDescent="0.25">
      <c r="A497" s="425"/>
      <c r="B497" s="425"/>
      <c r="C497" s="423" t="s">
        <v>2104</v>
      </c>
      <c r="D497" s="424" t="s">
        <v>2105</v>
      </c>
      <c r="E497" s="426" t="s">
        <v>2106</v>
      </c>
      <c r="F497" s="427">
        <v>6754.27</v>
      </c>
      <c r="I497" s="330"/>
      <c r="M497" s="330"/>
    </row>
    <row r="498" spans="1:13" ht="14" x14ac:dyDescent="0.25">
      <c r="A498" s="425"/>
      <c r="B498" s="425"/>
      <c r="C498" s="423" t="s">
        <v>2107</v>
      </c>
      <c r="D498" s="424" t="s">
        <v>2108</v>
      </c>
      <c r="E498" s="426" t="s">
        <v>2109</v>
      </c>
      <c r="F498" s="427">
        <v>7963.99</v>
      </c>
      <c r="I498" s="330"/>
      <c r="M498" s="330"/>
    </row>
    <row r="499" spans="1:13" ht="14" x14ac:dyDescent="0.25">
      <c r="A499" s="425"/>
      <c r="B499" s="425"/>
      <c r="C499" s="439" t="s">
        <v>2110</v>
      </c>
      <c r="D499" s="434" t="s">
        <v>2111</v>
      </c>
      <c r="E499" s="435" t="s">
        <v>2112</v>
      </c>
      <c r="F499" s="436">
        <v>9173.7099999999991</v>
      </c>
      <c r="I499" s="330"/>
      <c r="M499" s="330"/>
    </row>
    <row r="500" spans="1:13" ht="14" x14ac:dyDescent="0.25">
      <c r="A500" s="425"/>
      <c r="B500" s="425"/>
      <c r="C500" s="423" t="s">
        <v>2113</v>
      </c>
      <c r="D500" s="424" t="s">
        <v>2114</v>
      </c>
      <c r="E500" s="426" t="s">
        <v>2115</v>
      </c>
      <c r="F500" s="427">
        <v>10383.43</v>
      </c>
      <c r="I500" s="330"/>
      <c r="M500" s="330"/>
    </row>
    <row r="501" spans="1:13" ht="14" x14ac:dyDescent="0.25">
      <c r="A501" s="425"/>
      <c r="B501" s="425"/>
      <c r="C501" s="423" t="s">
        <v>2116</v>
      </c>
      <c r="D501" s="424" t="s">
        <v>2117</v>
      </c>
      <c r="E501" s="426" t="s">
        <v>2118</v>
      </c>
      <c r="F501" s="427">
        <v>11593.15</v>
      </c>
      <c r="I501" s="330"/>
      <c r="M501" s="330"/>
    </row>
    <row r="502" spans="1:13" ht="14" x14ac:dyDescent="0.25">
      <c r="A502" s="428"/>
      <c r="B502" s="428"/>
      <c r="C502" s="423" t="s">
        <v>2119</v>
      </c>
      <c r="D502" s="424" t="s">
        <v>2120</v>
      </c>
      <c r="E502" s="426" t="s">
        <v>3491</v>
      </c>
      <c r="F502" s="427">
        <v>12802.87</v>
      </c>
      <c r="I502" s="330"/>
      <c r="M502" s="330"/>
    </row>
    <row r="503" spans="1:13" ht="25" x14ac:dyDescent="0.25">
      <c r="A503" s="422" t="s">
        <v>2121</v>
      </c>
      <c r="B503" s="422" t="s">
        <v>2122</v>
      </c>
      <c r="C503" s="423"/>
      <c r="D503" s="424"/>
      <c r="E503" s="692" t="s">
        <v>2123</v>
      </c>
      <c r="F503" s="693"/>
      <c r="I503" s="330"/>
      <c r="M503" s="330"/>
    </row>
    <row r="504" spans="1:13" ht="14.5" x14ac:dyDescent="0.25">
      <c r="A504" s="425"/>
      <c r="B504" s="425"/>
      <c r="C504" s="423" t="s">
        <v>3492</v>
      </c>
      <c r="D504" s="424" t="s">
        <v>2125</v>
      </c>
      <c r="E504" s="426" t="s">
        <v>3493</v>
      </c>
      <c r="F504" s="427">
        <v>829.76</v>
      </c>
      <c r="I504" s="330"/>
      <c r="M504" s="330"/>
    </row>
    <row r="505" spans="1:13" ht="14.5" x14ac:dyDescent="0.25">
      <c r="A505" s="425"/>
      <c r="B505" s="425"/>
      <c r="C505" s="423" t="s">
        <v>3494</v>
      </c>
      <c r="D505" s="424" t="s">
        <v>2127</v>
      </c>
      <c r="E505" s="426" t="s">
        <v>3495</v>
      </c>
      <c r="F505" s="427">
        <v>1452.08</v>
      </c>
      <c r="I505" s="330"/>
      <c r="M505" s="330"/>
    </row>
    <row r="506" spans="1:13" ht="14.5" x14ac:dyDescent="0.25">
      <c r="A506" s="425"/>
      <c r="B506" s="425"/>
      <c r="C506" s="423" t="s">
        <v>3496</v>
      </c>
      <c r="D506" s="424" t="s">
        <v>2129</v>
      </c>
      <c r="E506" s="426" t="s">
        <v>3497</v>
      </c>
      <c r="F506" s="427">
        <v>2074.4</v>
      </c>
      <c r="I506" s="330"/>
      <c r="M506" s="330"/>
    </row>
    <row r="507" spans="1:13" ht="14.5" x14ac:dyDescent="0.25">
      <c r="A507" s="425"/>
      <c r="B507" s="425"/>
      <c r="C507" s="423" t="s">
        <v>3498</v>
      </c>
      <c r="D507" s="424" t="s">
        <v>2131</v>
      </c>
      <c r="E507" s="426" t="s">
        <v>3499</v>
      </c>
      <c r="F507" s="427">
        <v>2696.72</v>
      </c>
      <c r="I507" s="330"/>
      <c r="M507" s="330"/>
    </row>
    <row r="508" spans="1:13" ht="14" x14ac:dyDescent="0.25">
      <c r="A508" s="425"/>
      <c r="B508" s="425"/>
      <c r="C508" s="423" t="s">
        <v>2132</v>
      </c>
      <c r="D508" s="424" t="s">
        <v>2133</v>
      </c>
      <c r="E508" s="426" t="s">
        <v>2134</v>
      </c>
      <c r="F508" s="427">
        <v>3111.6</v>
      </c>
      <c r="I508" s="330"/>
      <c r="M508" s="330"/>
    </row>
    <row r="509" spans="1:13" ht="14" x14ac:dyDescent="0.25">
      <c r="A509" s="425"/>
      <c r="B509" s="425"/>
      <c r="C509" s="423" t="s">
        <v>2135</v>
      </c>
      <c r="D509" s="424" t="s">
        <v>2136</v>
      </c>
      <c r="E509" s="426" t="s">
        <v>2137</v>
      </c>
      <c r="F509" s="427">
        <v>3733.92</v>
      </c>
      <c r="I509" s="330"/>
      <c r="M509" s="330"/>
    </row>
    <row r="510" spans="1:13" ht="14" x14ac:dyDescent="0.25">
      <c r="A510" s="425"/>
      <c r="B510" s="425"/>
      <c r="C510" s="423" t="s">
        <v>2138</v>
      </c>
      <c r="D510" s="424" t="s">
        <v>2139</v>
      </c>
      <c r="E510" s="426" t="s">
        <v>2140</v>
      </c>
      <c r="F510" s="427">
        <v>4356.24</v>
      </c>
      <c r="I510" s="330"/>
      <c r="M510" s="330"/>
    </row>
    <row r="511" spans="1:13" ht="14" x14ac:dyDescent="0.25">
      <c r="A511" s="425"/>
      <c r="B511" s="425"/>
      <c r="C511" s="423" t="s">
        <v>2141</v>
      </c>
      <c r="D511" s="424" t="s">
        <v>2142</v>
      </c>
      <c r="E511" s="426" t="s">
        <v>2143</v>
      </c>
      <c r="F511" s="427">
        <v>4978.5600000000004</v>
      </c>
      <c r="I511" s="330"/>
      <c r="M511" s="330"/>
    </row>
    <row r="512" spans="1:13" ht="14" x14ac:dyDescent="0.25">
      <c r="A512" s="425"/>
      <c r="B512" s="425"/>
      <c r="C512" s="423" t="s">
        <v>2144</v>
      </c>
      <c r="D512" s="424" t="s">
        <v>2145</v>
      </c>
      <c r="E512" s="426" t="s">
        <v>2146</v>
      </c>
      <c r="F512" s="427">
        <v>5600.88</v>
      </c>
      <c r="I512" s="330"/>
      <c r="M512" s="330"/>
    </row>
    <row r="513" spans="1:13" ht="14" x14ac:dyDescent="0.25">
      <c r="A513" s="425"/>
      <c r="B513" s="425"/>
      <c r="C513" s="423" t="s">
        <v>2147</v>
      </c>
      <c r="D513" s="424" t="s">
        <v>2148</v>
      </c>
      <c r="E513" s="426" t="s">
        <v>2149</v>
      </c>
      <c r="F513" s="427">
        <v>6223.2</v>
      </c>
      <c r="I513" s="330"/>
      <c r="M513" s="330"/>
    </row>
    <row r="514" spans="1:13" ht="14" x14ac:dyDescent="0.25">
      <c r="A514" s="425"/>
      <c r="B514" s="425"/>
      <c r="C514" s="423" t="s">
        <v>2150</v>
      </c>
      <c r="D514" s="424" t="s">
        <v>2151</v>
      </c>
      <c r="E514" s="426" t="s">
        <v>2152</v>
      </c>
      <c r="F514" s="427">
        <v>6845.52</v>
      </c>
      <c r="I514" s="330"/>
      <c r="M514" s="330"/>
    </row>
    <row r="515" spans="1:13" ht="14" x14ac:dyDescent="0.25">
      <c r="A515" s="425"/>
      <c r="B515" s="425"/>
      <c r="C515" s="423" t="s">
        <v>2153</v>
      </c>
      <c r="D515" s="424" t="s">
        <v>2154</v>
      </c>
      <c r="E515" s="426" t="s">
        <v>2155</v>
      </c>
      <c r="F515" s="427">
        <v>7467.84</v>
      </c>
      <c r="I515" s="330"/>
      <c r="M515" s="330"/>
    </row>
    <row r="516" spans="1:13" ht="14" x14ac:dyDescent="0.25">
      <c r="A516" s="425"/>
      <c r="B516" s="425"/>
      <c r="C516" s="423" t="s">
        <v>2156</v>
      </c>
      <c r="D516" s="424" t="s">
        <v>2157</v>
      </c>
      <c r="E516" s="426" t="s">
        <v>2158</v>
      </c>
      <c r="F516" s="427">
        <v>8090.16</v>
      </c>
      <c r="I516" s="330"/>
      <c r="M516" s="330"/>
    </row>
    <row r="517" spans="1:13" ht="14" x14ac:dyDescent="0.25">
      <c r="A517" s="425"/>
      <c r="B517" s="425"/>
      <c r="C517" s="423" t="s">
        <v>2159</v>
      </c>
      <c r="D517" s="424" t="s">
        <v>2160</v>
      </c>
      <c r="E517" s="426" t="s">
        <v>2161</v>
      </c>
      <c r="F517" s="427">
        <v>8712.48</v>
      </c>
      <c r="I517" s="330"/>
      <c r="M517" s="330"/>
    </row>
    <row r="518" spans="1:13" ht="14" x14ac:dyDescent="0.25">
      <c r="A518" s="428"/>
      <c r="B518" s="428"/>
      <c r="C518" s="423" t="s">
        <v>2162</v>
      </c>
      <c r="D518" s="424" t="s">
        <v>2163</v>
      </c>
      <c r="E518" s="426" t="s">
        <v>2164</v>
      </c>
      <c r="F518" s="427">
        <v>9957.1200000000008</v>
      </c>
      <c r="I518" s="330"/>
      <c r="M518" s="330"/>
    </row>
    <row r="519" spans="1:13" ht="14" x14ac:dyDescent="0.25">
      <c r="A519" s="425"/>
      <c r="B519" s="425"/>
      <c r="C519" s="439" t="s">
        <v>2165</v>
      </c>
      <c r="D519" s="434" t="s">
        <v>2166</v>
      </c>
      <c r="E519" s="435" t="s">
        <v>2167</v>
      </c>
      <c r="F519" s="436">
        <v>11201.76</v>
      </c>
      <c r="I519" s="330"/>
      <c r="M519" s="330"/>
    </row>
    <row r="520" spans="1:13" ht="14" x14ac:dyDescent="0.25">
      <c r="A520" s="425"/>
      <c r="B520" s="425"/>
      <c r="C520" s="423" t="s">
        <v>2168</v>
      </c>
      <c r="D520" s="424" t="s">
        <v>2169</v>
      </c>
      <c r="E520" s="426" t="s">
        <v>2170</v>
      </c>
      <c r="F520" s="427">
        <v>12446.4</v>
      </c>
      <c r="I520" s="330"/>
      <c r="M520" s="330"/>
    </row>
    <row r="521" spans="1:13" ht="14" x14ac:dyDescent="0.25">
      <c r="A521" s="425"/>
      <c r="B521" s="425"/>
      <c r="C521" s="423" t="s">
        <v>2171</v>
      </c>
      <c r="D521" s="424" t="s">
        <v>2172</v>
      </c>
      <c r="E521" s="426" t="s">
        <v>2173</v>
      </c>
      <c r="F521" s="427">
        <v>13691.04</v>
      </c>
      <c r="I521" s="330"/>
      <c r="M521" s="330"/>
    </row>
    <row r="522" spans="1:13" ht="14" x14ac:dyDescent="0.25">
      <c r="A522" s="425"/>
      <c r="B522" s="425"/>
      <c r="C522" s="423" t="s">
        <v>2174</v>
      </c>
      <c r="D522" s="424"/>
      <c r="E522" s="426" t="s">
        <v>3500</v>
      </c>
      <c r="F522" s="427"/>
      <c r="I522" s="330"/>
      <c r="M522" s="330"/>
    </row>
    <row r="523" spans="1:13" ht="14" x14ac:dyDescent="0.25">
      <c r="A523" s="425"/>
      <c r="B523" s="425"/>
      <c r="C523" s="423" t="s">
        <v>3501</v>
      </c>
      <c r="D523" s="424" t="s">
        <v>3502</v>
      </c>
      <c r="E523" s="426" t="s">
        <v>3503</v>
      </c>
      <c r="F523" s="427">
        <v>15765.44</v>
      </c>
      <c r="I523" s="330"/>
      <c r="M523" s="330"/>
    </row>
    <row r="524" spans="1:13" ht="14" x14ac:dyDescent="0.25">
      <c r="A524" s="425"/>
      <c r="B524" s="425"/>
      <c r="C524" s="423" t="s">
        <v>3504</v>
      </c>
      <c r="D524" s="424" t="s">
        <v>3505</v>
      </c>
      <c r="E524" s="426" t="s">
        <v>3506</v>
      </c>
      <c r="F524" s="427">
        <v>18254.72</v>
      </c>
      <c r="I524" s="330"/>
      <c r="M524" s="330"/>
    </row>
    <row r="525" spans="1:13" ht="14" x14ac:dyDescent="0.25">
      <c r="A525" s="425"/>
      <c r="B525" s="425"/>
      <c r="C525" s="423" t="s">
        <v>3507</v>
      </c>
      <c r="D525" s="424" t="s">
        <v>3508</v>
      </c>
      <c r="E525" s="426" t="s">
        <v>3509</v>
      </c>
      <c r="F525" s="427">
        <v>20744</v>
      </c>
      <c r="I525" s="330"/>
      <c r="M525" s="330"/>
    </row>
    <row r="526" spans="1:13" ht="14" x14ac:dyDescent="0.25">
      <c r="A526" s="425"/>
      <c r="B526" s="425"/>
      <c r="C526" s="423" t="s">
        <v>3510</v>
      </c>
      <c r="D526" s="424" t="s">
        <v>3511</v>
      </c>
      <c r="E526" s="426" t="s">
        <v>3512</v>
      </c>
      <c r="F526" s="427">
        <v>23233.279999999999</v>
      </c>
      <c r="I526" s="330"/>
      <c r="M526" s="330"/>
    </row>
    <row r="527" spans="1:13" ht="27" customHeight="1" x14ac:dyDescent="0.25">
      <c r="A527" s="425"/>
      <c r="B527" s="425"/>
      <c r="C527" s="423" t="s">
        <v>3513</v>
      </c>
      <c r="D527" s="424" t="s">
        <v>3514</v>
      </c>
      <c r="E527" s="426" t="s">
        <v>3515</v>
      </c>
      <c r="F527" s="427">
        <v>26552.32</v>
      </c>
      <c r="I527" s="330"/>
      <c r="M527" s="330"/>
    </row>
    <row r="528" spans="1:13" ht="14" x14ac:dyDescent="0.25">
      <c r="A528" s="425"/>
      <c r="B528" s="425"/>
      <c r="C528" s="423" t="s">
        <v>3516</v>
      </c>
      <c r="D528" s="424" t="s">
        <v>3517</v>
      </c>
      <c r="E528" s="426" t="s">
        <v>3518</v>
      </c>
      <c r="F528" s="427">
        <v>31530.880000000001</v>
      </c>
      <c r="I528" s="330"/>
      <c r="M528" s="330"/>
    </row>
    <row r="529" spans="1:13" ht="14" x14ac:dyDescent="0.25">
      <c r="A529" s="425"/>
      <c r="B529" s="425"/>
      <c r="C529" s="423" t="s">
        <v>3519</v>
      </c>
      <c r="D529" s="424" t="s">
        <v>3520</v>
      </c>
      <c r="E529" s="426" t="s">
        <v>3521</v>
      </c>
      <c r="F529" s="427">
        <v>36509.440000000002</v>
      </c>
      <c r="I529" s="330"/>
      <c r="M529" s="330"/>
    </row>
    <row r="530" spans="1:13" ht="14" x14ac:dyDescent="0.25">
      <c r="A530" s="425"/>
      <c r="B530" s="425"/>
      <c r="C530" s="423" t="s">
        <v>3522</v>
      </c>
      <c r="D530" s="424" t="s">
        <v>3523</v>
      </c>
      <c r="E530" s="426" t="s">
        <v>3524</v>
      </c>
      <c r="F530" s="427">
        <v>43147.519999999997</v>
      </c>
      <c r="I530" s="330"/>
      <c r="M530" s="330"/>
    </row>
    <row r="531" spans="1:13" ht="14" x14ac:dyDescent="0.25">
      <c r="A531" s="425"/>
      <c r="B531" s="425"/>
      <c r="C531" s="423" t="s">
        <v>3525</v>
      </c>
      <c r="D531" s="424" t="s">
        <v>3526</v>
      </c>
      <c r="E531" s="426" t="s">
        <v>3527</v>
      </c>
      <c r="F531" s="427">
        <v>53104.639999999999</v>
      </c>
      <c r="I531" s="330"/>
      <c r="M531" s="330"/>
    </row>
    <row r="532" spans="1:13" ht="14" x14ac:dyDescent="0.25">
      <c r="A532" s="428"/>
      <c r="B532" s="428"/>
      <c r="C532" s="423" t="s">
        <v>3528</v>
      </c>
      <c r="D532" s="424" t="s">
        <v>3529</v>
      </c>
      <c r="E532" s="426" t="s">
        <v>3530</v>
      </c>
      <c r="F532" s="427">
        <v>63061.760000000002</v>
      </c>
      <c r="I532" s="330"/>
      <c r="M532" s="330"/>
    </row>
    <row r="533" spans="1:13" ht="25" x14ac:dyDescent="0.25">
      <c r="A533" s="422" t="s">
        <v>2176</v>
      </c>
      <c r="B533" s="422" t="s">
        <v>2177</v>
      </c>
      <c r="C533" s="423"/>
      <c r="D533" s="424"/>
      <c r="E533" s="692" t="s">
        <v>2178</v>
      </c>
      <c r="F533" s="693"/>
      <c r="I533" s="330"/>
      <c r="M533" s="330"/>
    </row>
    <row r="534" spans="1:13" ht="14" x14ac:dyDescent="0.25">
      <c r="A534" s="425"/>
      <c r="B534" s="425"/>
      <c r="C534" s="423" t="s">
        <v>2179</v>
      </c>
      <c r="D534" s="424" t="s">
        <v>2180</v>
      </c>
      <c r="E534" s="426" t="s">
        <v>2181</v>
      </c>
      <c r="F534" s="427">
        <v>685.06</v>
      </c>
      <c r="I534" s="330"/>
      <c r="M534" s="330"/>
    </row>
    <row r="535" spans="1:13" ht="14" x14ac:dyDescent="0.25">
      <c r="A535" s="425"/>
      <c r="B535" s="425"/>
      <c r="C535" s="423" t="s">
        <v>2182</v>
      </c>
      <c r="D535" s="424" t="s">
        <v>2183</v>
      </c>
      <c r="E535" s="426" t="s">
        <v>2184</v>
      </c>
      <c r="F535" s="427">
        <v>1066.28</v>
      </c>
      <c r="I535" s="330"/>
      <c r="M535" s="330"/>
    </row>
    <row r="536" spans="1:13" ht="14" x14ac:dyDescent="0.25">
      <c r="A536" s="425"/>
      <c r="B536" s="425"/>
      <c r="C536" s="423" t="s">
        <v>2185</v>
      </c>
      <c r="D536" s="424" t="s">
        <v>2186</v>
      </c>
      <c r="E536" s="426" t="s">
        <v>2187</v>
      </c>
      <c r="F536" s="427">
        <v>1347.13</v>
      </c>
      <c r="I536" s="330"/>
      <c r="M536" s="330"/>
    </row>
    <row r="537" spans="1:13" ht="14" x14ac:dyDescent="0.25">
      <c r="A537" s="425"/>
      <c r="B537" s="425"/>
      <c r="C537" s="423" t="s">
        <v>2188</v>
      </c>
      <c r="D537" s="424" t="s">
        <v>2189</v>
      </c>
      <c r="E537" s="426" t="s">
        <v>2190</v>
      </c>
      <c r="F537" s="427">
        <v>1706.04</v>
      </c>
      <c r="I537" s="330"/>
      <c r="M537" s="330"/>
    </row>
    <row r="538" spans="1:13" ht="14" x14ac:dyDescent="0.25">
      <c r="A538" s="425"/>
      <c r="B538" s="425"/>
      <c r="C538" s="423" t="s">
        <v>2191</v>
      </c>
      <c r="D538" s="424" t="s">
        <v>2192</v>
      </c>
      <c r="E538" s="426" t="s">
        <v>2193</v>
      </c>
      <c r="F538" s="427">
        <v>2132.5500000000002</v>
      </c>
      <c r="I538" s="330"/>
      <c r="M538" s="330"/>
    </row>
    <row r="539" spans="1:13" ht="14" x14ac:dyDescent="0.25">
      <c r="A539" s="425"/>
      <c r="B539" s="425"/>
      <c r="C539" s="423" t="s">
        <v>2194</v>
      </c>
      <c r="D539" s="424" t="s">
        <v>2195</v>
      </c>
      <c r="E539" s="426" t="s">
        <v>2196</v>
      </c>
      <c r="F539" s="427">
        <v>2772.32</v>
      </c>
      <c r="I539" s="330"/>
      <c r="M539" s="330"/>
    </row>
    <row r="540" spans="1:13" ht="14" x14ac:dyDescent="0.25">
      <c r="A540" s="425"/>
      <c r="B540" s="425"/>
      <c r="C540" s="423" t="s">
        <v>2197</v>
      </c>
      <c r="D540" s="424" t="s">
        <v>2198</v>
      </c>
      <c r="E540" s="426" t="s">
        <v>2199</v>
      </c>
      <c r="F540" s="427">
        <v>3412.08</v>
      </c>
      <c r="I540" s="330"/>
      <c r="M540" s="330"/>
    </row>
    <row r="541" spans="1:13" ht="14" x14ac:dyDescent="0.25">
      <c r="A541" s="425"/>
      <c r="B541" s="425"/>
      <c r="C541" s="423" t="s">
        <v>2200</v>
      </c>
      <c r="D541" s="424" t="s">
        <v>2201</v>
      </c>
      <c r="E541" s="426" t="s">
        <v>2202</v>
      </c>
      <c r="F541" s="427">
        <v>4265.1000000000004</v>
      </c>
      <c r="I541" s="330"/>
      <c r="M541" s="330"/>
    </row>
    <row r="542" spans="1:13" ht="14" x14ac:dyDescent="0.25">
      <c r="A542" s="425"/>
      <c r="B542" s="425"/>
      <c r="C542" s="423" t="s">
        <v>2203</v>
      </c>
      <c r="D542" s="424" t="s">
        <v>2204</v>
      </c>
      <c r="E542" s="426" t="s">
        <v>2205</v>
      </c>
      <c r="F542" s="427">
        <v>5467.05</v>
      </c>
      <c r="I542" s="330"/>
      <c r="M542" s="330"/>
    </row>
    <row r="543" spans="1:13" ht="14" x14ac:dyDescent="0.25">
      <c r="A543" s="425"/>
      <c r="B543" s="425"/>
      <c r="C543" s="423" t="s">
        <v>2206</v>
      </c>
      <c r="D543" s="424" t="s">
        <v>2207</v>
      </c>
      <c r="E543" s="426" t="s">
        <v>2208</v>
      </c>
      <c r="F543" s="427">
        <v>6824.16</v>
      </c>
      <c r="I543" s="330"/>
      <c r="M543" s="330"/>
    </row>
    <row r="544" spans="1:13" ht="14" x14ac:dyDescent="0.25">
      <c r="A544" s="425"/>
      <c r="B544" s="425"/>
      <c r="C544" s="423" t="s">
        <v>2209</v>
      </c>
      <c r="D544" s="424" t="s">
        <v>2210</v>
      </c>
      <c r="E544" s="426" t="s">
        <v>2211</v>
      </c>
      <c r="F544" s="427">
        <v>8103.69</v>
      </c>
      <c r="I544" s="330"/>
      <c r="M544" s="330"/>
    </row>
    <row r="545" spans="1:13" ht="14" x14ac:dyDescent="0.25">
      <c r="A545" s="425"/>
      <c r="B545" s="425"/>
      <c r="C545" s="423" t="s">
        <v>2212</v>
      </c>
      <c r="D545" s="424" t="s">
        <v>2213</v>
      </c>
      <c r="E545" s="426" t="s">
        <v>2214</v>
      </c>
      <c r="F545" s="427">
        <v>9383.2199999999993</v>
      </c>
      <c r="I545" s="330"/>
      <c r="M545" s="330"/>
    </row>
    <row r="546" spans="1:13" ht="14" x14ac:dyDescent="0.25">
      <c r="A546" s="425"/>
      <c r="B546" s="425"/>
      <c r="C546" s="423" t="s">
        <v>2215</v>
      </c>
      <c r="D546" s="424" t="s">
        <v>2216</v>
      </c>
      <c r="E546" s="426" t="s">
        <v>2217</v>
      </c>
      <c r="F546" s="427">
        <v>10662.75</v>
      </c>
      <c r="I546" s="330"/>
      <c r="M546" s="330"/>
    </row>
    <row r="547" spans="1:13" ht="14" x14ac:dyDescent="0.25">
      <c r="A547" s="425"/>
      <c r="B547" s="425"/>
      <c r="C547" s="423" t="s">
        <v>2218</v>
      </c>
      <c r="D547" s="424" t="s">
        <v>2219</v>
      </c>
      <c r="E547" s="426" t="s">
        <v>2220</v>
      </c>
      <c r="F547" s="427">
        <v>11942.28</v>
      </c>
      <c r="I547" s="330"/>
      <c r="M547" s="330"/>
    </row>
    <row r="548" spans="1:13" ht="14" x14ac:dyDescent="0.25">
      <c r="A548" s="425"/>
      <c r="B548" s="425"/>
      <c r="C548" s="423" t="s">
        <v>2221</v>
      </c>
      <c r="D548" s="424" t="s">
        <v>2222</v>
      </c>
      <c r="E548" s="426" t="s">
        <v>3338</v>
      </c>
      <c r="F548" s="427">
        <v>13221.81</v>
      </c>
      <c r="I548" s="330"/>
      <c r="M548" s="330"/>
    </row>
    <row r="549" spans="1:13" ht="25" x14ac:dyDescent="0.25">
      <c r="A549" s="422" t="s">
        <v>2223</v>
      </c>
      <c r="B549" s="430" t="s">
        <v>2224</v>
      </c>
      <c r="C549" s="431"/>
      <c r="D549" s="424"/>
      <c r="E549" s="692" t="s">
        <v>2225</v>
      </c>
      <c r="F549" s="693"/>
      <c r="I549" s="330"/>
      <c r="M549" s="330"/>
    </row>
    <row r="550" spans="1:13" ht="14.5" x14ac:dyDescent="0.25">
      <c r="A550" s="425"/>
      <c r="B550" s="432"/>
      <c r="C550" s="431" t="s">
        <v>3531</v>
      </c>
      <c r="D550" s="424" t="s">
        <v>2227</v>
      </c>
      <c r="E550" s="426" t="s">
        <v>3532</v>
      </c>
      <c r="F550" s="427">
        <v>293.97000000000003</v>
      </c>
      <c r="I550" s="330"/>
      <c r="M550" s="330"/>
    </row>
    <row r="551" spans="1:13" ht="14" x14ac:dyDescent="0.25">
      <c r="A551" s="425"/>
      <c r="B551" s="432"/>
      <c r="C551" s="431" t="s">
        <v>2228</v>
      </c>
      <c r="D551" s="424" t="s">
        <v>2229</v>
      </c>
      <c r="E551" s="426" t="s">
        <v>1335</v>
      </c>
      <c r="F551" s="427">
        <v>538.95000000000005</v>
      </c>
      <c r="I551" s="330"/>
      <c r="M551" s="330"/>
    </row>
    <row r="552" spans="1:13" ht="12.75" customHeight="1" x14ac:dyDescent="0.25">
      <c r="A552" s="425"/>
      <c r="B552" s="432"/>
      <c r="C552" s="431" t="s">
        <v>2230</v>
      </c>
      <c r="D552" s="424" t="s">
        <v>2231</v>
      </c>
      <c r="E552" s="426" t="s">
        <v>835</v>
      </c>
      <c r="F552" s="427">
        <v>832.92</v>
      </c>
      <c r="I552" s="330"/>
      <c r="M552" s="330"/>
    </row>
    <row r="553" spans="1:13" ht="14" x14ac:dyDescent="0.25">
      <c r="A553" s="425"/>
      <c r="B553" s="432"/>
      <c r="C553" s="431" t="s">
        <v>2232</v>
      </c>
      <c r="D553" s="424" t="s">
        <v>2233</v>
      </c>
      <c r="E553" s="426" t="s">
        <v>838</v>
      </c>
      <c r="F553" s="427">
        <v>1126.8900000000001</v>
      </c>
      <c r="I553" s="330"/>
      <c r="M553" s="330"/>
    </row>
    <row r="554" spans="1:13" ht="12.75" customHeight="1" x14ac:dyDescent="0.25">
      <c r="A554" s="425"/>
      <c r="B554" s="432"/>
      <c r="C554" s="431" t="s">
        <v>2234</v>
      </c>
      <c r="D554" s="424" t="s">
        <v>2235</v>
      </c>
      <c r="E554" s="426" t="s">
        <v>841</v>
      </c>
      <c r="F554" s="427">
        <v>1420.86</v>
      </c>
      <c r="I554" s="330"/>
      <c r="M554" s="330"/>
    </row>
    <row r="555" spans="1:13" ht="14" x14ac:dyDescent="0.25">
      <c r="A555" s="425"/>
      <c r="B555" s="432"/>
      <c r="C555" s="431" t="s">
        <v>2236</v>
      </c>
      <c r="D555" s="424" t="s">
        <v>2237</v>
      </c>
      <c r="E555" s="426" t="s">
        <v>844</v>
      </c>
      <c r="F555" s="427">
        <v>1714.83</v>
      </c>
      <c r="I555" s="330"/>
      <c r="M555" s="330"/>
    </row>
    <row r="556" spans="1:13" ht="14" x14ac:dyDescent="0.25">
      <c r="A556" s="425"/>
      <c r="B556" s="432"/>
      <c r="C556" s="431" t="s">
        <v>2238</v>
      </c>
      <c r="D556" s="424" t="s">
        <v>2239</v>
      </c>
      <c r="E556" s="426" t="s">
        <v>847</v>
      </c>
      <c r="F556" s="427">
        <v>2008.8</v>
      </c>
      <c r="I556" s="330"/>
      <c r="M556" s="330"/>
    </row>
    <row r="557" spans="1:13" ht="14" x14ac:dyDescent="0.25">
      <c r="A557" s="425"/>
      <c r="B557" s="432"/>
      <c r="C557" s="431" t="s">
        <v>2240</v>
      </c>
      <c r="D557" s="424" t="s">
        <v>2241</v>
      </c>
      <c r="E557" s="426" t="s">
        <v>850</v>
      </c>
      <c r="F557" s="427">
        <v>2302.77</v>
      </c>
      <c r="I557" s="330"/>
      <c r="M557" s="330"/>
    </row>
    <row r="558" spans="1:13" ht="14" x14ac:dyDescent="0.25">
      <c r="A558" s="425"/>
      <c r="B558" s="432"/>
      <c r="C558" s="431" t="s">
        <v>2242</v>
      </c>
      <c r="D558" s="424" t="s">
        <v>2243</v>
      </c>
      <c r="E558" s="426" t="s">
        <v>1350</v>
      </c>
      <c r="F558" s="427">
        <v>2596.7399999999998</v>
      </c>
      <c r="I558" s="330"/>
      <c r="M558" s="330"/>
    </row>
    <row r="559" spans="1:13" ht="14" x14ac:dyDescent="0.25">
      <c r="A559" s="425"/>
      <c r="B559" s="432"/>
      <c r="C559" s="431" t="s">
        <v>2244</v>
      </c>
      <c r="D559" s="424" t="s">
        <v>2245</v>
      </c>
      <c r="E559" s="426" t="s">
        <v>1353</v>
      </c>
      <c r="F559" s="427">
        <v>2988.7</v>
      </c>
      <c r="I559" s="330"/>
      <c r="M559" s="330"/>
    </row>
    <row r="560" spans="1:13" ht="14" x14ac:dyDescent="0.25">
      <c r="A560" s="425"/>
      <c r="B560" s="432"/>
      <c r="C560" s="431" t="s">
        <v>2246</v>
      </c>
      <c r="D560" s="424" t="s">
        <v>2247</v>
      </c>
      <c r="E560" s="426" t="s">
        <v>1356</v>
      </c>
      <c r="F560" s="427">
        <v>3576.64</v>
      </c>
      <c r="I560" s="330"/>
      <c r="M560" s="330"/>
    </row>
    <row r="561" spans="1:13" ht="14" x14ac:dyDescent="0.25">
      <c r="A561" s="425"/>
      <c r="B561" s="432"/>
      <c r="C561" s="431" t="s">
        <v>2248</v>
      </c>
      <c r="D561" s="424" t="s">
        <v>2249</v>
      </c>
      <c r="E561" s="426" t="s">
        <v>1359</v>
      </c>
      <c r="F561" s="427">
        <v>4164.58</v>
      </c>
      <c r="I561" s="330"/>
      <c r="M561" s="330"/>
    </row>
    <row r="562" spans="1:13" ht="14" x14ac:dyDescent="0.25">
      <c r="A562" s="425"/>
      <c r="B562" s="432"/>
      <c r="C562" s="431" t="s">
        <v>2250</v>
      </c>
      <c r="D562" s="424" t="s">
        <v>2251</v>
      </c>
      <c r="E562" s="426" t="s">
        <v>2252</v>
      </c>
      <c r="F562" s="427">
        <v>4948.5</v>
      </c>
      <c r="I562" s="330"/>
      <c r="M562" s="330"/>
    </row>
    <row r="563" spans="1:13" ht="14" x14ac:dyDescent="0.25">
      <c r="A563" s="425"/>
      <c r="B563" s="432"/>
      <c r="C563" s="431" t="s">
        <v>2253</v>
      </c>
      <c r="D563" s="424" t="s">
        <v>2254</v>
      </c>
      <c r="E563" s="426" t="s">
        <v>1368</v>
      </c>
      <c r="F563" s="427">
        <v>6124.38</v>
      </c>
      <c r="I563" s="330"/>
      <c r="M563" s="330"/>
    </row>
    <row r="564" spans="1:13" ht="14" x14ac:dyDescent="0.25">
      <c r="A564" s="425"/>
      <c r="B564" s="432"/>
      <c r="C564" s="431" t="s">
        <v>2255</v>
      </c>
      <c r="D564" s="424" t="s">
        <v>2256</v>
      </c>
      <c r="E564" s="426" t="s">
        <v>1371</v>
      </c>
      <c r="F564" s="427">
        <v>7300.26</v>
      </c>
      <c r="I564" s="330"/>
      <c r="M564" s="330"/>
    </row>
    <row r="565" spans="1:13" ht="14" x14ac:dyDescent="0.25">
      <c r="A565" s="425"/>
      <c r="B565" s="432"/>
      <c r="C565" s="431" t="s">
        <v>2257</v>
      </c>
      <c r="D565" s="424" t="s">
        <v>2258</v>
      </c>
      <c r="E565" s="426" t="s">
        <v>2259</v>
      </c>
      <c r="F565" s="427">
        <v>8476.14</v>
      </c>
      <c r="I565" s="330"/>
      <c r="M565" s="330"/>
    </row>
    <row r="566" spans="1:13" ht="14" x14ac:dyDescent="0.25">
      <c r="A566" s="425"/>
      <c r="B566" s="432"/>
      <c r="C566" s="431" t="s">
        <v>2260</v>
      </c>
      <c r="D566" s="424" t="s">
        <v>2261</v>
      </c>
      <c r="E566" s="426" t="s">
        <v>2262</v>
      </c>
      <c r="F566" s="427">
        <v>10043.98</v>
      </c>
      <c r="I566" s="330"/>
      <c r="M566" s="330"/>
    </row>
    <row r="567" spans="1:13" ht="14" x14ac:dyDescent="0.25">
      <c r="A567" s="425"/>
      <c r="B567" s="432"/>
      <c r="C567" s="433" t="s">
        <v>2263</v>
      </c>
      <c r="D567" s="434" t="s">
        <v>2264</v>
      </c>
      <c r="E567" s="435" t="s">
        <v>2265</v>
      </c>
      <c r="F567" s="436">
        <v>12395.74</v>
      </c>
      <c r="I567" s="330"/>
      <c r="M567" s="330"/>
    </row>
    <row r="568" spans="1:13" ht="14" x14ac:dyDescent="0.25">
      <c r="A568" s="425"/>
      <c r="B568" s="432"/>
      <c r="C568" s="431" t="s">
        <v>2266</v>
      </c>
      <c r="D568" s="424" t="s">
        <v>2267</v>
      </c>
      <c r="E568" s="426" t="s">
        <v>2268</v>
      </c>
      <c r="F568" s="427">
        <v>14747.5</v>
      </c>
      <c r="I568" s="330"/>
      <c r="M568" s="330"/>
    </row>
    <row r="569" spans="1:13" ht="14" x14ac:dyDescent="0.25">
      <c r="A569" s="425"/>
      <c r="B569" s="432"/>
      <c r="C569" s="431" t="s">
        <v>2269</v>
      </c>
      <c r="D569" s="424" t="s">
        <v>2270</v>
      </c>
      <c r="E569" s="426" t="s">
        <v>2271</v>
      </c>
      <c r="F569" s="427">
        <v>17099.259999999998</v>
      </c>
      <c r="I569" s="330"/>
      <c r="M569" s="330"/>
    </row>
    <row r="570" spans="1:13" ht="12.75" customHeight="1" x14ac:dyDescent="0.25">
      <c r="A570" s="425"/>
      <c r="B570" s="432"/>
      <c r="C570" s="431" t="s">
        <v>2272</v>
      </c>
      <c r="D570" s="424" t="s">
        <v>2273</v>
      </c>
      <c r="E570" s="426" t="s">
        <v>2274</v>
      </c>
      <c r="F570" s="427">
        <v>20234.939999999999</v>
      </c>
      <c r="I570" s="330"/>
      <c r="M570" s="330"/>
    </row>
    <row r="571" spans="1:13" ht="14" x14ac:dyDescent="0.25">
      <c r="A571" s="425"/>
      <c r="B571" s="432"/>
      <c r="C571" s="431" t="s">
        <v>2275</v>
      </c>
      <c r="D571" s="424" t="s">
        <v>2276</v>
      </c>
      <c r="E571" s="426" t="s">
        <v>2277</v>
      </c>
      <c r="F571" s="427">
        <v>24938.46</v>
      </c>
      <c r="I571" s="330"/>
      <c r="M571" s="330"/>
    </row>
    <row r="572" spans="1:13" ht="14" x14ac:dyDescent="0.25">
      <c r="A572" s="425"/>
      <c r="B572" s="432"/>
      <c r="C572" s="431" t="s">
        <v>2278</v>
      </c>
      <c r="D572" s="424" t="s">
        <v>2279</v>
      </c>
      <c r="E572" s="426" t="s">
        <v>2280</v>
      </c>
      <c r="F572" s="427">
        <v>29641.98</v>
      </c>
      <c r="I572" s="330"/>
      <c r="M572" s="330"/>
    </row>
    <row r="573" spans="1:13" ht="14" x14ac:dyDescent="0.25">
      <c r="A573" s="425"/>
      <c r="B573" s="432"/>
      <c r="C573" s="431" t="s">
        <v>2281</v>
      </c>
      <c r="D573" s="424" t="s">
        <v>2282</v>
      </c>
      <c r="E573" s="426" t="s">
        <v>2283</v>
      </c>
      <c r="F573" s="427">
        <v>34345.5</v>
      </c>
      <c r="I573" s="330"/>
      <c r="M573" s="330"/>
    </row>
    <row r="574" spans="1:13" ht="14" x14ac:dyDescent="0.25">
      <c r="A574" s="425"/>
      <c r="B574" s="432"/>
      <c r="C574" s="431" t="s">
        <v>2284</v>
      </c>
      <c r="D574" s="424" t="s">
        <v>2285</v>
      </c>
      <c r="E574" s="426" t="s">
        <v>2286</v>
      </c>
      <c r="F574" s="427">
        <v>39049.019999999997</v>
      </c>
      <c r="I574" s="330"/>
      <c r="M574" s="330"/>
    </row>
    <row r="575" spans="1:13" ht="14" x14ac:dyDescent="0.25">
      <c r="A575" s="425"/>
      <c r="B575" s="432"/>
      <c r="C575" s="431" t="s">
        <v>2287</v>
      </c>
      <c r="D575" s="424" t="s">
        <v>2288</v>
      </c>
      <c r="E575" s="426" t="s">
        <v>2289</v>
      </c>
      <c r="F575" s="427">
        <v>43752.54</v>
      </c>
      <c r="I575" s="330"/>
      <c r="M575" s="330"/>
    </row>
    <row r="576" spans="1:13" ht="14" x14ac:dyDescent="0.25">
      <c r="A576" s="425"/>
      <c r="B576" s="432"/>
      <c r="C576" s="431" t="s">
        <v>2290</v>
      </c>
      <c r="D576" s="424" t="s">
        <v>2291</v>
      </c>
      <c r="E576" s="426" t="s">
        <v>2292</v>
      </c>
      <c r="F576" s="427">
        <v>48456.06</v>
      </c>
      <c r="I576" s="330"/>
      <c r="M576" s="330"/>
    </row>
    <row r="577" spans="1:13" ht="14" x14ac:dyDescent="0.25">
      <c r="A577" s="428"/>
      <c r="B577" s="437"/>
      <c r="C577" s="431" t="s">
        <v>2293</v>
      </c>
      <c r="D577" s="424" t="s">
        <v>2294</v>
      </c>
      <c r="E577" s="426" t="s">
        <v>3533</v>
      </c>
      <c r="F577" s="427">
        <v>53159.58</v>
      </c>
      <c r="I577" s="330"/>
      <c r="M577" s="330"/>
    </row>
    <row r="578" spans="1:13" ht="25" x14ac:dyDescent="0.25">
      <c r="A578" s="438" t="s">
        <v>2295</v>
      </c>
      <c r="B578" s="438" t="s">
        <v>2296</v>
      </c>
      <c r="C578" s="423"/>
      <c r="D578" s="424"/>
      <c r="E578" s="692" t="s">
        <v>2297</v>
      </c>
      <c r="F578" s="693"/>
      <c r="I578" s="330"/>
      <c r="M578" s="330"/>
    </row>
    <row r="579" spans="1:13" ht="14" x14ac:dyDescent="0.25">
      <c r="A579" s="425"/>
      <c r="B579" s="425"/>
      <c r="C579" s="423" t="s">
        <v>2298</v>
      </c>
      <c r="D579" s="424" t="s">
        <v>2299</v>
      </c>
      <c r="E579" s="426" t="s">
        <v>2300</v>
      </c>
      <c r="F579" s="427">
        <v>83.08</v>
      </c>
      <c r="I579" s="330"/>
      <c r="M579" s="330"/>
    </row>
    <row r="580" spans="1:13" ht="14" x14ac:dyDescent="0.25">
      <c r="A580" s="425"/>
      <c r="B580" s="425"/>
      <c r="C580" s="423" t="s">
        <v>2301</v>
      </c>
      <c r="D580" s="424" t="s">
        <v>2302</v>
      </c>
      <c r="E580" s="426" t="s">
        <v>1644</v>
      </c>
      <c r="F580" s="427">
        <v>108</v>
      </c>
      <c r="I580" s="330"/>
      <c r="M580" s="330"/>
    </row>
    <row r="581" spans="1:13" ht="14" x14ac:dyDescent="0.25">
      <c r="A581" s="425"/>
      <c r="B581" s="425"/>
      <c r="C581" s="423" t="s">
        <v>2303</v>
      </c>
      <c r="D581" s="424" t="s">
        <v>2304</v>
      </c>
      <c r="E581" s="426" t="s">
        <v>2305</v>
      </c>
      <c r="F581" s="427">
        <v>132.93</v>
      </c>
      <c r="I581" s="330"/>
      <c r="M581" s="330"/>
    </row>
    <row r="582" spans="1:13" ht="27" customHeight="1" x14ac:dyDescent="0.25">
      <c r="A582" s="425"/>
      <c r="B582" s="425"/>
      <c r="C582" s="423" t="s">
        <v>2306</v>
      </c>
      <c r="D582" s="424" t="s">
        <v>2307</v>
      </c>
      <c r="E582" s="426" t="s">
        <v>2308</v>
      </c>
      <c r="F582" s="427">
        <v>157.85</v>
      </c>
      <c r="I582" s="330"/>
      <c r="M582" s="330"/>
    </row>
    <row r="583" spans="1:13" ht="14" x14ac:dyDescent="0.25">
      <c r="A583" s="428"/>
      <c r="B583" s="428"/>
      <c r="C583" s="423" t="s">
        <v>2309</v>
      </c>
      <c r="D583" s="424" t="s">
        <v>2310</v>
      </c>
      <c r="E583" s="426" t="s">
        <v>3534</v>
      </c>
      <c r="F583" s="427">
        <v>182.78</v>
      </c>
      <c r="I583" s="330"/>
      <c r="M583" s="330"/>
    </row>
    <row r="584" spans="1:13" ht="25" x14ac:dyDescent="0.25">
      <c r="A584" s="422" t="s">
        <v>2311</v>
      </c>
      <c r="B584" s="422" t="s">
        <v>2312</v>
      </c>
      <c r="C584" s="423"/>
      <c r="D584" s="424"/>
      <c r="E584" s="692" t="s">
        <v>2313</v>
      </c>
      <c r="F584" s="693"/>
      <c r="I584" s="330"/>
      <c r="M584" s="330"/>
    </row>
    <row r="585" spans="1:13" ht="14" x14ac:dyDescent="0.25">
      <c r="A585" s="425"/>
      <c r="B585" s="425"/>
      <c r="C585" s="423" t="s">
        <v>2314</v>
      </c>
      <c r="D585" s="424" t="s">
        <v>2315</v>
      </c>
      <c r="E585" s="426" t="s">
        <v>2316</v>
      </c>
      <c r="F585" s="427">
        <v>772.51</v>
      </c>
      <c r="I585" s="330"/>
      <c r="M585" s="330"/>
    </row>
    <row r="586" spans="1:13" ht="14" x14ac:dyDescent="0.25">
      <c r="A586" s="425"/>
      <c r="B586" s="425"/>
      <c r="C586" s="423" t="s">
        <v>2317</v>
      </c>
      <c r="D586" s="424" t="s">
        <v>2318</v>
      </c>
      <c r="E586" s="426" t="s">
        <v>1199</v>
      </c>
      <c r="F586" s="427">
        <v>1351.89</v>
      </c>
      <c r="I586" s="330"/>
      <c r="M586" s="330"/>
    </row>
    <row r="587" spans="1:13" ht="14" x14ac:dyDescent="0.25">
      <c r="A587" s="425"/>
      <c r="B587" s="425"/>
      <c r="C587" s="423" t="s">
        <v>2319</v>
      </c>
      <c r="D587" s="424" t="s">
        <v>2320</v>
      </c>
      <c r="E587" s="426" t="s">
        <v>1202</v>
      </c>
      <c r="F587" s="427">
        <v>1931.27</v>
      </c>
      <c r="I587" s="330"/>
      <c r="M587" s="330"/>
    </row>
    <row r="588" spans="1:13" ht="14" x14ac:dyDescent="0.25">
      <c r="A588" s="425"/>
      <c r="B588" s="425"/>
      <c r="C588" s="423" t="s">
        <v>2321</v>
      </c>
      <c r="D588" s="424" t="s">
        <v>2322</v>
      </c>
      <c r="E588" s="426" t="s">
        <v>1205</v>
      </c>
      <c r="F588" s="427">
        <v>2510.65</v>
      </c>
      <c r="I588" s="330"/>
      <c r="M588" s="330"/>
    </row>
    <row r="589" spans="1:13" ht="14" x14ac:dyDescent="0.25">
      <c r="A589" s="425"/>
      <c r="B589" s="425"/>
      <c r="C589" s="423" t="s">
        <v>2323</v>
      </c>
      <c r="D589" s="424" t="s">
        <v>2324</v>
      </c>
      <c r="E589" s="426" t="s">
        <v>1208</v>
      </c>
      <c r="F589" s="427">
        <v>3090.03</v>
      </c>
      <c r="I589" s="330"/>
      <c r="M589" s="330"/>
    </row>
    <row r="590" spans="1:13" ht="14" x14ac:dyDescent="0.25">
      <c r="A590" s="425"/>
      <c r="B590" s="425"/>
      <c r="C590" s="423" t="s">
        <v>2325</v>
      </c>
      <c r="D590" s="424" t="s">
        <v>2326</v>
      </c>
      <c r="E590" s="426" t="s">
        <v>1020</v>
      </c>
      <c r="F590" s="427">
        <v>3669.41</v>
      </c>
      <c r="I590" s="330"/>
      <c r="M590" s="330"/>
    </row>
    <row r="591" spans="1:13" ht="14" x14ac:dyDescent="0.25">
      <c r="A591" s="425"/>
      <c r="B591" s="425"/>
      <c r="C591" s="423" t="s">
        <v>2327</v>
      </c>
      <c r="D591" s="424" t="s">
        <v>2328</v>
      </c>
      <c r="E591" s="426" t="s">
        <v>1021</v>
      </c>
      <c r="F591" s="427">
        <v>4248.79</v>
      </c>
      <c r="I591" s="330"/>
      <c r="M591" s="330"/>
    </row>
    <row r="592" spans="1:13" ht="14" x14ac:dyDescent="0.25">
      <c r="A592" s="425"/>
      <c r="B592" s="425"/>
      <c r="C592" s="423" t="s">
        <v>2329</v>
      </c>
      <c r="D592" s="424" t="s">
        <v>2330</v>
      </c>
      <c r="E592" s="426" t="s">
        <v>1022</v>
      </c>
      <c r="F592" s="427">
        <v>4828.17</v>
      </c>
      <c r="I592" s="330"/>
      <c r="M592" s="330"/>
    </row>
    <row r="593" spans="1:13" ht="14" x14ac:dyDescent="0.25">
      <c r="A593" s="425"/>
      <c r="B593" s="425"/>
      <c r="C593" s="423" t="s">
        <v>2331</v>
      </c>
      <c r="D593" s="424" t="s">
        <v>2332</v>
      </c>
      <c r="E593" s="426" t="s">
        <v>1023</v>
      </c>
      <c r="F593" s="427">
        <v>5407.55</v>
      </c>
      <c r="I593" s="330"/>
      <c r="M593" s="330"/>
    </row>
    <row r="594" spans="1:13" ht="14" x14ac:dyDescent="0.25">
      <c r="A594" s="425"/>
      <c r="B594" s="425"/>
      <c r="C594" s="423" t="s">
        <v>2333</v>
      </c>
      <c r="D594" s="424" t="s">
        <v>2334</v>
      </c>
      <c r="E594" s="426" t="s">
        <v>1219</v>
      </c>
      <c r="F594" s="427">
        <v>6180.05</v>
      </c>
      <c r="I594" s="330"/>
      <c r="M594" s="330"/>
    </row>
    <row r="595" spans="1:13" ht="14" x14ac:dyDescent="0.25">
      <c r="A595" s="425"/>
      <c r="B595" s="425"/>
      <c r="C595" s="423" t="s">
        <v>2335</v>
      </c>
      <c r="D595" s="424" t="s">
        <v>2336</v>
      </c>
      <c r="E595" s="426" t="s">
        <v>1024</v>
      </c>
      <c r="F595" s="427">
        <v>7338.81</v>
      </c>
      <c r="I595" s="330"/>
      <c r="M595" s="330"/>
    </row>
    <row r="596" spans="1:13" ht="14" x14ac:dyDescent="0.25">
      <c r="A596" s="425"/>
      <c r="B596" s="425"/>
      <c r="C596" s="423" t="s">
        <v>2337</v>
      </c>
      <c r="D596" s="424" t="s">
        <v>2338</v>
      </c>
      <c r="E596" s="426" t="s">
        <v>1025</v>
      </c>
      <c r="F596" s="427">
        <v>8497.57</v>
      </c>
      <c r="I596" s="330"/>
      <c r="M596" s="330"/>
    </row>
    <row r="597" spans="1:13" ht="14" x14ac:dyDescent="0.25">
      <c r="A597" s="425"/>
      <c r="B597" s="425"/>
      <c r="C597" s="423" t="s">
        <v>2339</v>
      </c>
      <c r="D597" s="424" t="s">
        <v>2340</v>
      </c>
      <c r="E597" s="426" t="s">
        <v>1026</v>
      </c>
      <c r="F597" s="427">
        <v>9656.33</v>
      </c>
      <c r="I597" s="330"/>
      <c r="M597" s="330"/>
    </row>
    <row r="598" spans="1:13" ht="14" x14ac:dyDescent="0.25">
      <c r="A598" s="425"/>
      <c r="B598" s="425"/>
      <c r="C598" s="423" t="s">
        <v>2341</v>
      </c>
      <c r="D598" s="424" t="s">
        <v>2342</v>
      </c>
      <c r="E598" s="426" t="s">
        <v>1027</v>
      </c>
      <c r="F598" s="427">
        <v>10815.09</v>
      </c>
      <c r="I598" s="330"/>
      <c r="M598" s="330"/>
    </row>
    <row r="599" spans="1:13" ht="12.75" customHeight="1" x14ac:dyDescent="0.25">
      <c r="A599" s="425"/>
      <c r="B599" s="425"/>
      <c r="C599" s="423" t="s">
        <v>2343</v>
      </c>
      <c r="D599" s="424" t="s">
        <v>2344</v>
      </c>
      <c r="E599" s="426" t="s">
        <v>459</v>
      </c>
      <c r="F599" s="427">
        <v>11973.85</v>
      </c>
      <c r="I599" s="330"/>
      <c r="M599" s="330"/>
    </row>
    <row r="600" spans="1:13" ht="14" x14ac:dyDescent="0.25">
      <c r="A600" s="425"/>
      <c r="B600" s="425"/>
      <c r="C600" s="423" t="s">
        <v>2345</v>
      </c>
      <c r="D600" s="424" t="s">
        <v>2346</v>
      </c>
      <c r="E600" s="426" t="s">
        <v>462</v>
      </c>
      <c r="F600" s="427">
        <v>13132.61</v>
      </c>
      <c r="I600" s="330"/>
      <c r="M600" s="330"/>
    </row>
    <row r="601" spans="1:13" ht="14" x14ac:dyDescent="0.25">
      <c r="A601" s="425"/>
      <c r="B601" s="425"/>
      <c r="C601" s="423" t="s">
        <v>2347</v>
      </c>
      <c r="D601" s="424" t="s">
        <v>2348</v>
      </c>
      <c r="E601" s="426" t="s">
        <v>465</v>
      </c>
      <c r="F601" s="427">
        <v>14291.37</v>
      </c>
      <c r="I601" s="330"/>
      <c r="M601" s="330"/>
    </row>
    <row r="602" spans="1:13" ht="14" x14ac:dyDescent="0.25">
      <c r="A602" s="425"/>
      <c r="B602" s="425"/>
      <c r="C602" s="423" t="s">
        <v>2349</v>
      </c>
      <c r="D602" s="424" t="s">
        <v>2350</v>
      </c>
      <c r="E602" s="426" t="s">
        <v>468</v>
      </c>
      <c r="F602" s="427">
        <v>15450.13</v>
      </c>
      <c r="I602" s="330"/>
      <c r="M602" s="330"/>
    </row>
    <row r="603" spans="1:13" ht="14" x14ac:dyDescent="0.25">
      <c r="A603" s="428"/>
      <c r="B603" s="428"/>
      <c r="C603" s="423" t="s">
        <v>2351</v>
      </c>
      <c r="D603" s="424" t="s">
        <v>2352</v>
      </c>
      <c r="E603" s="426" t="s">
        <v>3535</v>
      </c>
      <c r="F603" s="427">
        <v>16608.89</v>
      </c>
      <c r="I603" s="330"/>
      <c r="M603" s="330"/>
    </row>
    <row r="604" spans="1:13" ht="25" x14ac:dyDescent="0.25">
      <c r="A604" s="422" t="s">
        <v>2353</v>
      </c>
      <c r="B604" s="422" t="s">
        <v>2354</v>
      </c>
      <c r="C604" s="423"/>
      <c r="D604" s="424"/>
      <c r="E604" s="692" t="s">
        <v>2355</v>
      </c>
      <c r="F604" s="693"/>
      <c r="I604" s="330"/>
      <c r="M604" s="330"/>
    </row>
    <row r="605" spans="1:13" ht="14.5" x14ac:dyDescent="0.25">
      <c r="A605" s="425"/>
      <c r="B605" s="425"/>
      <c r="C605" s="423" t="s">
        <v>3536</v>
      </c>
      <c r="D605" s="424" t="s">
        <v>2357</v>
      </c>
      <c r="E605" s="426" t="s">
        <v>3377</v>
      </c>
      <c r="F605" s="427">
        <v>1300.42</v>
      </c>
      <c r="I605" s="330"/>
      <c r="M605" s="330"/>
    </row>
    <row r="606" spans="1:13" ht="14" x14ac:dyDescent="0.25">
      <c r="A606" s="425"/>
      <c r="B606" s="425"/>
      <c r="C606" s="423" t="s">
        <v>2359</v>
      </c>
      <c r="D606" s="424" t="s">
        <v>2360</v>
      </c>
      <c r="E606" s="426" t="s">
        <v>2361</v>
      </c>
      <c r="F606" s="427">
        <v>2275.73</v>
      </c>
      <c r="I606" s="330"/>
      <c r="M606" s="330"/>
    </row>
    <row r="607" spans="1:13" ht="14" x14ac:dyDescent="0.25">
      <c r="A607" s="425"/>
      <c r="B607" s="425"/>
      <c r="C607" s="423" t="s">
        <v>2362</v>
      </c>
      <c r="D607" s="424" t="s">
        <v>2363</v>
      </c>
      <c r="E607" s="426" t="s">
        <v>963</v>
      </c>
      <c r="F607" s="427">
        <v>3251.04</v>
      </c>
      <c r="I607" s="330"/>
      <c r="M607" s="330"/>
    </row>
    <row r="608" spans="1:13" ht="14" x14ac:dyDescent="0.25">
      <c r="A608" s="425"/>
      <c r="B608" s="425"/>
      <c r="C608" s="423" t="s">
        <v>2364</v>
      </c>
      <c r="D608" s="424" t="s">
        <v>2365</v>
      </c>
      <c r="E608" s="426" t="s">
        <v>966</v>
      </c>
      <c r="F608" s="427">
        <v>4226.3599999999997</v>
      </c>
      <c r="I608" s="330"/>
      <c r="M608" s="330"/>
    </row>
    <row r="609" spans="1:13" ht="14" x14ac:dyDescent="0.25">
      <c r="A609" s="425"/>
      <c r="B609" s="425"/>
      <c r="C609" s="423" t="s">
        <v>2366</v>
      </c>
      <c r="D609" s="424" t="s">
        <v>2367</v>
      </c>
      <c r="E609" s="426" t="s">
        <v>969</v>
      </c>
      <c r="F609" s="427">
        <v>5201.67</v>
      </c>
      <c r="I609" s="330"/>
      <c r="M609" s="330"/>
    </row>
    <row r="610" spans="1:13" ht="14" x14ac:dyDescent="0.25">
      <c r="A610" s="425"/>
      <c r="B610" s="425"/>
      <c r="C610" s="423" t="s">
        <v>2368</v>
      </c>
      <c r="D610" s="424" t="s">
        <v>2369</v>
      </c>
      <c r="E610" s="426" t="s">
        <v>972</v>
      </c>
      <c r="F610" s="427">
        <v>6176.98</v>
      </c>
      <c r="I610" s="330"/>
      <c r="M610" s="330"/>
    </row>
    <row r="611" spans="1:13" ht="14" x14ac:dyDescent="0.25">
      <c r="A611" s="425"/>
      <c r="B611" s="425"/>
      <c r="C611" s="423" t="s">
        <v>2370</v>
      </c>
      <c r="D611" s="424" t="s">
        <v>2371</v>
      </c>
      <c r="E611" s="426" t="s">
        <v>975</v>
      </c>
      <c r="F611" s="427">
        <v>7152.3</v>
      </c>
      <c r="I611" s="330"/>
      <c r="M611" s="330"/>
    </row>
    <row r="612" spans="1:13" ht="12.75" customHeight="1" x14ac:dyDescent="0.25">
      <c r="A612" s="425"/>
      <c r="B612" s="425"/>
      <c r="C612" s="423" t="s">
        <v>2372</v>
      </c>
      <c r="D612" s="424" t="s">
        <v>2373</v>
      </c>
      <c r="E612" s="426" t="s">
        <v>2374</v>
      </c>
      <c r="F612" s="427">
        <v>8452.7099999999991</v>
      </c>
      <c r="I612" s="330"/>
      <c r="M612" s="330"/>
    </row>
    <row r="613" spans="1:13" ht="14" x14ac:dyDescent="0.25">
      <c r="A613" s="425"/>
      <c r="B613" s="425"/>
      <c r="C613" s="423" t="s">
        <v>2375</v>
      </c>
      <c r="D613" s="424" t="s">
        <v>2376</v>
      </c>
      <c r="E613" s="426" t="s">
        <v>2377</v>
      </c>
      <c r="F613" s="427">
        <v>10403.34</v>
      </c>
      <c r="I613" s="330"/>
      <c r="M613" s="330"/>
    </row>
    <row r="614" spans="1:13" ht="14" x14ac:dyDescent="0.25">
      <c r="A614" s="425"/>
      <c r="B614" s="425"/>
      <c r="C614" s="423" t="s">
        <v>2378</v>
      </c>
      <c r="D614" s="424" t="s">
        <v>2379</v>
      </c>
      <c r="E614" s="426" t="s">
        <v>990</v>
      </c>
      <c r="F614" s="427">
        <v>12353.96</v>
      </c>
      <c r="I614" s="330"/>
      <c r="M614" s="330"/>
    </row>
    <row r="615" spans="1:13" ht="14" x14ac:dyDescent="0.25">
      <c r="A615" s="425"/>
      <c r="B615" s="425"/>
      <c r="C615" s="423" t="s">
        <v>2380</v>
      </c>
      <c r="D615" s="424" t="s">
        <v>2381</v>
      </c>
      <c r="E615" s="426" t="s">
        <v>993</v>
      </c>
      <c r="F615" s="427">
        <v>14304.59</v>
      </c>
      <c r="I615" s="330"/>
      <c r="M615" s="330"/>
    </row>
    <row r="616" spans="1:13" ht="14" x14ac:dyDescent="0.25">
      <c r="A616" s="425"/>
      <c r="B616" s="425"/>
      <c r="C616" s="423" t="s">
        <v>2382</v>
      </c>
      <c r="D616" s="424" t="s">
        <v>2383</v>
      </c>
      <c r="E616" s="426" t="s">
        <v>996</v>
      </c>
      <c r="F616" s="427">
        <v>16255.22</v>
      </c>
      <c r="I616" s="330"/>
      <c r="M616" s="330"/>
    </row>
    <row r="617" spans="1:13" ht="14" x14ac:dyDescent="0.25">
      <c r="A617" s="425"/>
      <c r="B617" s="425"/>
      <c r="C617" s="423" t="s">
        <v>2384</v>
      </c>
      <c r="D617" s="424" t="s">
        <v>2385</v>
      </c>
      <c r="E617" s="426" t="s">
        <v>999</v>
      </c>
      <c r="F617" s="427">
        <v>18205.84</v>
      </c>
      <c r="I617" s="330"/>
      <c r="M617" s="330"/>
    </row>
    <row r="618" spans="1:13" ht="14" x14ac:dyDescent="0.25">
      <c r="A618" s="425"/>
      <c r="B618" s="425"/>
      <c r="C618" s="423" t="s">
        <v>2386</v>
      </c>
      <c r="D618" s="424" t="s">
        <v>2387</v>
      </c>
      <c r="E618" s="426" t="s">
        <v>1002</v>
      </c>
      <c r="F618" s="427">
        <v>20156.47</v>
      </c>
      <c r="I618" s="330"/>
      <c r="M618" s="330"/>
    </row>
    <row r="619" spans="1:13" ht="14" x14ac:dyDescent="0.25">
      <c r="A619" s="425"/>
      <c r="B619" s="425"/>
      <c r="C619" s="423" t="s">
        <v>2388</v>
      </c>
      <c r="D619" s="424" t="s">
        <v>2389</v>
      </c>
      <c r="E619" s="426" t="s">
        <v>1005</v>
      </c>
      <c r="F619" s="427">
        <v>22107.09</v>
      </c>
      <c r="I619" s="330"/>
      <c r="M619" s="330"/>
    </row>
    <row r="620" spans="1:13" ht="14" x14ac:dyDescent="0.25">
      <c r="A620" s="425"/>
      <c r="B620" s="425"/>
      <c r="C620" s="423" t="s">
        <v>2390</v>
      </c>
      <c r="D620" s="424" t="s">
        <v>2391</v>
      </c>
      <c r="E620" s="426" t="s">
        <v>1008</v>
      </c>
      <c r="F620" s="427">
        <v>24057.72</v>
      </c>
      <c r="I620" s="330"/>
      <c r="M620" s="330"/>
    </row>
    <row r="621" spans="1:13" ht="14" x14ac:dyDescent="0.25">
      <c r="A621" s="425"/>
      <c r="B621" s="425"/>
      <c r="C621" s="423" t="s">
        <v>2392</v>
      </c>
      <c r="D621" s="424" t="s">
        <v>2393</v>
      </c>
      <c r="E621" s="426" t="s">
        <v>1011</v>
      </c>
      <c r="F621" s="427">
        <v>26008.35</v>
      </c>
      <c r="I621" s="330"/>
      <c r="M621" s="330"/>
    </row>
    <row r="622" spans="1:13" ht="12.75" customHeight="1" x14ac:dyDescent="0.25">
      <c r="A622" s="425"/>
      <c r="B622" s="425"/>
      <c r="C622" s="423" t="s">
        <v>2394</v>
      </c>
      <c r="D622" s="424" t="s">
        <v>2395</v>
      </c>
      <c r="E622" s="426" t="s">
        <v>1129</v>
      </c>
      <c r="F622" s="427">
        <v>28609.18</v>
      </c>
      <c r="I622" s="330"/>
      <c r="M622" s="330"/>
    </row>
    <row r="623" spans="1:13" ht="14" x14ac:dyDescent="0.25">
      <c r="A623" s="425"/>
      <c r="B623" s="425"/>
      <c r="C623" s="423" t="s">
        <v>2396</v>
      </c>
      <c r="D623" s="424" t="s">
        <v>2397</v>
      </c>
      <c r="E623" s="426" t="s">
        <v>1132</v>
      </c>
      <c r="F623" s="427">
        <v>32510.43</v>
      </c>
      <c r="I623" s="330"/>
      <c r="M623" s="330"/>
    </row>
    <row r="624" spans="1:13" ht="14" x14ac:dyDescent="0.25">
      <c r="A624" s="425"/>
      <c r="B624" s="425"/>
      <c r="C624" s="423" t="s">
        <v>2398</v>
      </c>
      <c r="D624" s="424" t="s">
        <v>2399</v>
      </c>
      <c r="E624" s="426" t="s">
        <v>2400</v>
      </c>
      <c r="F624" s="427">
        <v>37712.1</v>
      </c>
      <c r="I624" s="330"/>
      <c r="M624" s="330"/>
    </row>
    <row r="625" spans="1:13" ht="14" x14ac:dyDescent="0.25">
      <c r="A625" s="425"/>
      <c r="B625" s="425"/>
      <c r="C625" s="423" t="s">
        <v>2401</v>
      </c>
      <c r="D625" s="424" t="s">
        <v>2402</v>
      </c>
      <c r="E625" s="426" t="s">
        <v>2403</v>
      </c>
      <c r="F625" s="427">
        <v>45514.61</v>
      </c>
      <c r="I625" s="330"/>
      <c r="M625" s="330"/>
    </row>
    <row r="626" spans="1:13" ht="14" x14ac:dyDescent="0.25">
      <c r="A626" s="425"/>
      <c r="B626" s="425"/>
      <c r="C626" s="423" t="s">
        <v>2404</v>
      </c>
      <c r="D626" s="424" t="s">
        <v>2405</v>
      </c>
      <c r="E626" s="426" t="s">
        <v>2406</v>
      </c>
      <c r="F626" s="427">
        <v>53317.11</v>
      </c>
      <c r="I626" s="330"/>
      <c r="M626" s="330"/>
    </row>
    <row r="627" spans="1:13" ht="14" x14ac:dyDescent="0.25">
      <c r="A627" s="425"/>
      <c r="B627" s="425"/>
      <c r="C627" s="423" t="s">
        <v>2407</v>
      </c>
      <c r="D627" s="424" t="s">
        <v>2408</v>
      </c>
      <c r="E627" s="426" t="s">
        <v>2409</v>
      </c>
      <c r="F627" s="427">
        <v>63720.45</v>
      </c>
      <c r="I627" s="330"/>
      <c r="M627" s="330"/>
    </row>
    <row r="628" spans="1:13" ht="12.75" customHeight="1" x14ac:dyDescent="0.25">
      <c r="A628" s="425"/>
      <c r="B628" s="425"/>
      <c r="C628" s="423" t="s">
        <v>2410</v>
      </c>
      <c r="D628" s="424" t="s">
        <v>2411</v>
      </c>
      <c r="E628" s="426" t="s">
        <v>2412</v>
      </c>
      <c r="F628" s="427">
        <v>79325.460000000006</v>
      </c>
      <c r="I628" s="330"/>
      <c r="M628" s="330"/>
    </row>
    <row r="629" spans="1:13" ht="14" x14ac:dyDescent="0.25">
      <c r="A629" s="425"/>
      <c r="B629" s="425"/>
      <c r="C629" s="423" t="s">
        <v>2413</v>
      </c>
      <c r="D629" s="424" t="s">
        <v>2414</v>
      </c>
      <c r="E629" s="426" t="s">
        <v>2415</v>
      </c>
      <c r="F629" s="427">
        <v>94930.47</v>
      </c>
      <c r="I629" s="330"/>
      <c r="M629" s="330"/>
    </row>
    <row r="630" spans="1:13" ht="14" x14ac:dyDescent="0.25">
      <c r="A630" s="425"/>
      <c r="B630" s="425"/>
      <c r="C630" s="423" t="s">
        <v>2416</v>
      </c>
      <c r="D630" s="424" t="s">
        <v>2417</v>
      </c>
      <c r="E630" s="426" t="s">
        <v>2418</v>
      </c>
      <c r="F630" s="427">
        <v>113136.31</v>
      </c>
      <c r="I630" s="330"/>
      <c r="M630" s="330"/>
    </row>
    <row r="631" spans="1:13" ht="14" x14ac:dyDescent="0.25">
      <c r="A631" s="425"/>
      <c r="B631" s="425"/>
      <c r="C631" s="423" t="s">
        <v>2419</v>
      </c>
      <c r="D631" s="424" t="s">
        <v>2420</v>
      </c>
      <c r="E631" s="426" t="s">
        <v>2421</v>
      </c>
      <c r="F631" s="427">
        <v>136543.82</v>
      </c>
      <c r="I631" s="330"/>
      <c r="M631" s="330"/>
    </row>
    <row r="632" spans="1:13" ht="14" x14ac:dyDescent="0.25">
      <c r="A632" s="425"/>
      <c r="B632" s="425"/>
      <c r="C632" s="423" t="s">
        <v>2422</v>
      </c>
      <c r="D632" s="424" t="s">
        <v>2423</v>
      </c>
      <c r="E632" s="426" t="s">
        <v>2424</v>
      </c>
      <c r="F632" s="427">
        <v>159951.32999999999</v>
      </c>
      <c r="I632" s="330"/>
      <c r="M632" s="330"/>
    </row>
    <row r="633" spans="1:13" ht="14" x14ac:dyDescent="0.25">
      <c r="A633" s="428"/>
      <c r="B633" s="428"/>
      <c r="C633" s="423" t="s">
        <v>2425</v>
      </c>
      <c r="D633" s="424" t="s">
        <v>2426</v>
      </c>
      <c r="E633" s="426" t="s">
        <v>3537</v>
      </c>
      <c r="F633" s="427">
        <v>183358.84</v>
      </c>
      <c r="I633" s="330"/>
      <c r="M633" s="330"/>
    </row>
    <row r="634" spans="1:13" ht="25" x14ac:dyDescent="0.25">
      <c r="A634" s="422" t="s">
        <v>2427</v>
      </c>
      <c r="B634" s="422" t="s">
        <v>2428</v>
      </c>
      <c r="C634" s="423"/>
      <c r="D634" s="424"/>
      <c r="E634" s="692" t="s">
        <v>2429</v>
      </c>
      <c r="F634" s="693"/>
      <c r="I634" s="330"/>
      <c r="M634" s="330"/>
    </row>
    <row r="635" spans="1:13" ht="14" x14ac:dyDescent="0.25">
      <c r="A635" s="425"/>
      <c r="B635" s="425"/>
      <c r="C635" s="423" t="s">
        <v>2430</v>
      </c>
      <c r="D635" s="424" t="s">
        <v>2431</v>
      </c>
      <c r="E635" s="426" t="s">
        <v>2432</v>
      </c>
      <c r="F635" s="427">
        <v>957.67</v>
      </c>
      <c r="I635" s="330"/>
      <c r="M635" s="330"/>
    </row>
    <row r="636" spans="1:13" ht="14" x14ac:dyDescent="0.25">
      <c r="A636" s="425"/>
      <c r="B636" s="425"/>
      <c r="C636" s="423" t="s">
        <v>2433</v>
      </c>
      <c r="D636" s="424" t="s">
        <v>2434</v>
      </c>
      <c r="E636" s="426" t="s">
        <v>1623</v>
      </c>
      <c r="F636" s="427">
        <v>1915.34</v>
      </c>
      <c r="I636" s="330"/>
      <c r="M636" s="330"/>
    </row>
    <row r="637" spans="1:13" ht="14" x14ac:dyDescent="0.25">
      <c r="A637" s="425"/>
      <c r="B637" s="425"/>
      <c r="C637" s="423" t="s">
        <v>2435</v>
      </c>
      <c r="D637" s="424" t="s">
        <v>2436</v>
      </c>
      <c r="E637" s="426" t="s">
        <v>1626</v>
      </c>
      <c r="F637" s="427">
        <v>3351.85</v>
      </c>
      <c r="I637" s="330"/>
      <c r="M637" s="330"/>
    </row>
    <row r="638" spans="1:13" ht="14" x14ac:dyDescent="0.25">
      <c r="A638" s="428"/>
      <c r="B638" s="428"/>
      <c r="C638" s="423" t="s">
        <v>2437</v>
      </c>
      <c r="D638" s="424" t="s">
        <v>2438</v>
      </c>
      <c r="E638" s="426" t="s">
        <v>1629</v>
      </c>
      <c r="F638" s="427">
        <v>4788.3599999999997</v>
      </c>
      <c r="I638" s="330"/>
      <c r="M638" s="330"/>
    </row>
    <row r="639" spans="1:13" ht="14" x14ac:dyDescent="0.25">
      <c r="A639" s="425"/>
      <c r="B639" s="425"/>
      <c r="C639" s="439" t="s">
        <v>2439</v>
      </c>
      <c r="D639" s="434" t="s">
        <v>2440</v>
      </c>
      <c r="E639" s="435" t="s">
        <v>1632</v>
      </c>
      <c r="F639" s="436">
        <v>6224.86</v>
      </c>
      <c r="I639" s="330"/>
      <c r="M639" s="330"/>
    </row>
    <row r="640" spans="1:13" ht="14" x14ac:dyDescent="0.25">
      <c r="A640" s="425"/>
      <c r="B640" s="425"/>
      <c r="C640" s="423" t="s">
        <v>2441</v>
      </c>
      <c r="D640" s="424" t="s">
        <v>2442</v>
      </c>
      <c r="E640" s="426" t="s">
        <v>1635</v>
      </c>
      <c r="F640" s="427">
        <v>7661.37</v>
      </c>
      <c r="I640" s="330"/>
      <c r="M640" s="330"/>
    </row>
    <row r="641" spans="1:13" ht="14" x14ac:dyDescent="0.25">
      <c r="A641" s="425"/>
      <c r="B641" s="425"/>
      <c r="C641" s="423" t="s">
        <v>2443</v>
      </c>
      <c r="D641" s="424" t="s">
        <v>2444</v>
      </c>
      <c r="E641" s="426" t="s">
        <v>1638</v>
      </c>
      <c r="F641" s="427">
        <v>9097.8799999999992</v>
      </c>
      <c r="I641" s="330"/>
      <c r="M641" s="330"/>
    </row>
    <row r="642" spans="1:13" ht="14" x14ac:dyDescent="0.25">
      <c r="A642" s="425"/>
      <c r="B642" s="425"/>
      <c r="C642" s="423" t="s">
        <v>2445</v>
      </c>
      <c r="D642" s="424" t="s">
        <v>2446</v>
      </c>
      <c r="E642" s="426" t="s">
        <v>1641</v>
      </c>
      <c r="F642" s="427">
        <v>10534.38</v>
      </c>
      <c r="I642" s="330"/>
      <c r="M642" s="330"/>
    </row>
    <row r="643" spans="1:13" ht="14" x14ac:dyDescent="0.25">
      <c r="A643" s="425"/>
      <c r="B643" s="425"/>
      <c r="C643" s="423" t="s">
        <v>2447</v>
      </c>
      <c r="D643" s="424" t="s">
        <v>2448</v>
      </c>
      <c r="E643" s="426" t="s">
        <v>2449</v>
      </c>
      <c r="F643" s="427">
        <v>11970.89</v>
      </c>
      <c r="I643" s="330"/>
      <c r="M643" s="330"/>
    </row>
    <row r="644" spans="1:13" ht="14" x14ac:dyDescent="0.25">
      <c r="A644" s="425"/>
      <c r="B644" s="425"/>
      <c r="C644" s="423" t="s">
        <v>2450</v>
      </c>
      <c r="D644" s="424" t="s">
        <v>2451</v>
      </c>
      <c r="E644" s="426" t="s">
        <v>2452</v>
      </c>
      <c r="F644" s="427">
        <v>13407.4</v>
      </c>
      <c r="I644" s="330"/>
      <c r="M644" s="330"/>
    </row>
    <row r="645" spans="1:13" ht="14" x14ac:dyDescent="0.25">
      <c r="A645" s="425"/>
      <c r="B645" s="425"/>
      <c r="C645" s="423" t="s">
        <v>2453</v>
      </c>
      <c r="D645" s="424" t="s">
        <v>2454</v>
      </c>
      <c r="E645" s="426" t="s">
        <v>2305</v>
      </c>
      <c r="F645" s="427">
        <v>15322.74</v>
      </c>
      <c r="I645" s="330"/>
      <c r="M645" s="330"/>
    </row>
    <row r="646" spans="1:13" ht="12.75" customHeight="1" x14ac:dyDescent="0.25">
      <c r="A646" s="425"/>
      <c r="B646" s="425"/>
      <c r="C646" s="423" t="s">
        <v>2455</v>
      </c>
      <c r="D646" s="424" t="s">
        <v>2456</v>
      </c>
      <c r="E646" s="426" t="s">
        <v>2308</v>
      </c>
      <c r="F646" s="427">
        <v>18195.759999999998</v>
      </c>
      <c r="I646" s="330"/>
      <c r="M646" s="330"/>
    </row>
    <row r="647" spans="1:13" ht="14" x14ac:dyDescent="0.25">
      <c r="A647" s="425"/>
      <c r="B647" s="425"/>
      <c r="C647" s="423" t="s">
        <v>2457</v>
      </c>
      <c r="D647" s="424" t="s">
        <v>2458</v>
      </c>
      <c r="E647" s="426" t="s">
        <v>2459</v>
      </c>
      <c r="F647" s="427">
        <v>21068.77</v>
      </c>
      <c r="I647" s="330"/>
      <c r="M647" s="330"/>
    </row>
    <row r="648" spans="1:13" ht="14" x14ac:dyDescent="0.25">
      <c r="A648" s="425"/>
      <c r="B648" s="425"/>
      <c r="C648" s="423" t="s">
        <v>2460</v>
      </c>
      <c r="D648" s="424" t="s">
        <v>2461</v>
      </c>
      <c r="E648" s="426" t="s">
        <v>2462</v>
      </c>
      <c r="F648" s="427">
        <v>24899.45</v>
      </c>
      <c r="I648" s="330"/>
      <c r="M648" s="330"/>
    </row>
    <row r="649" spans="1:13" ht="14" x14ac:dyDescent="0.25">
      <c r="A649" s="425"/>
      <c r="B649" s="425"/>
      <c r="C649" s="423" t="s">
        <v>2463</v>
      </c>
      <c r="D649" s="424" t="s">
        <v>2464</v>
      </c>
      <c r="E649" s="426" t="s">
        <v>2465</v>
      </c>
      <c r="F649" s="427">
        <v>30645.48</v>
      </c>
      <c r="I649" s="330"/>
      <c r="M649" s="330"/>
    </row>
    <row r="650" spans="1:13" ht="14" x14ac:dyDescent="0.25">
      <c r="A650" s="425"/>
      <c r="B650" s="425"/>
      <c r="C650" s="423" t="s">
        <v>2466</v>
      </c>
      <c r="D650" s="424" t="s">
        <v>2467</v>
      </c>
      <c r="E650" s="426" t="s">
        <v>2468</v>
      </c>
      <c r="F650" s="427">
        <v>36391.51</v>
      </c>
      <c r="I650" s="330"/>
      <c r="M650" s="330"/>
    </row>
    <row r="651" spans="1:13" ht="14" x14ac:dyDescent="0.25">
      <c r="A651" s="425"/>
      <c r="B651" s="425"/>
      <c r="C651" s="423" t="s">
        <v>2469</v>
      </c>
      <c r="D651" s="424" t="s">
        <v>2470</v>
      </c>
      <c r="E651" s="426" t="s">
        <v>2471</v>
      </c>
      <c r="F651" s="427">
        <v>42137.54</v>
      </c>
      <c r="I651" s="330"/>
      <c r="M651" s="330"/>
    </row>
    <row r="652" spans="1:13" ht="14" x14ac:dyDescent="0.25">
      <c r="A652" s="425"/>
      <c r="B652" s="425"/>
      <c r="C652" s="423" t="s">
        <v>2472</v>
      </c>
      <c r="D652" s="424" t="s">
        <v>2473</v>
      </c>
      <c r="E652" s="426" t="s">
        <v>2474</v>
      </c>
      <c r="F652" s="427">
        <v>47883.57</v>
      </c>
      <c r="I652" s="330"/>
      <c r="M652" s="330"/>
    </row>
    <row r="653" spans="1:13" ht="14" x14ac:dyDescent="0.25">
      <c r="A653" s="425"/>
      <c r="B653" s="425"/>
      <c r="C653" s="423" t="s">
        <v>2475</v>
      </c>
      <c r="D653" s="424" t="s">
        <v>2476</v>
      </c>
      <c r="E653" s="426" t="s">
        <v>2477</v>
      </c>
      <c r="F653" s="427">
        <v>53629.59</v>
      </c>
      <c r="I653" s="330"/>
      <c r="M653" s="330"/>
    </row>
    <row r="654" spans="1:13" ht="14" x14ac:dyDescent="0.25">
      <c r="A654" s="425"/>
      <c r="B654" s="425"/>
      <c r="C654" s="423" t="s">
        <v>2478</v>
      </c>
      <c r="D654" s="424" t="s">
        <v>2479</v>
      </c>
      <c r="E654" s="426" t="s">
        <v>2480</v>
      </c>
      <c r="F654" s="427">
        <v>59375.62</v>
      </c>
      <c r="I654" s="330"/>
      <c r="M654" s="330"/>
    </row>
    <row r="655" spans="1:13" ht="14" x14ac:dyDescent="0.25">
      <c r="A655" s="425"/>
      <c r="B655" s="425"/>
      <c r="C655" s="423" t="s">
        <v>2481</v>
      </c>
      <c r="D655" s="424" t="s">
        <v>2482</v>
      </c>
      <c r="E655" s="426" t="s">
        <v>2483</v>
      </c>
      <c r="F655" s="427">
        <v>65121.65</v>
      </c>
      <c r="I655" s="330"/>
      <c r="M655" s="330"/>
    </row>
    <row r="656" spans="1:13" ht="14" x14ac:dyDescent="0.25">
      <c r="A656" s="428"/>
      <c r="B656" s="428"/>
      <c r="C656" s="423" t="s">
        <v>2484</v>
      </c>
      <c r="D656" s="424" t="s">
        <v>2485</v>
      </c>
      <c r="E656" s="426" t="s">
        <v>3538</v>
      </c>
      <c r="F656" s="427">
        <v>70867.679999999993</v>
      </c>
      <c r="I656" s="330"/>
      <c r="M656" s="330"/>
    </row>
    <row r="657" spans="1:13" ht="12.75" customHeight="1" x14ac:dyDescent="0.25">
      <c r="A657" s="422" t="s">
        <v>2486</v>
      </c>
      <c r="B657" s="422" t="s">
        <v>2487</v>
      </c>
      <c r="C657" s="423"/>
      <c r="D657" s="424"/>
      <c r="E657" s="692" t="s">
        <v>2488</v>
      </c>
      <c r="F657" s="693"/>
      <c r="I657" s="330"/>
      <c r="M657" s="330"/>
    </row>
    <row r="658" spans="1:13" ht="14.5" x14ac:dyDescent="0.25">
      <c r="A658" s="425"/>
      <c r="B658" s="425"/>
      <c r="C658" s="423" t="s">
        <v>3539</v>
      </c>
      <c r="D658" s="424" t="s">
        <v>2490</v>
      </c>
      <c r="E658" s="426" t="s">
        <v>3540</v>
      </c>
      <c r="F658" s="427">
        <v>372.67</v>
      </c>
      <c r="I658" s="330"/>
      <c r="M658" s="330"/>
    </row>
    <row r="659" spans="1:13" ht="14" x14ac:dyDescent="0.25">
      <c r="A659" s="425"/>
      <c r="B659" s="425"/>
      <c r="C659" s="423" t="s">
        <v>2492</v>
      </c>
      <c r="D659" s="424" t="s">
        <v>2493</v>
      </c>
      <c r="E659" s="426" t="s">
        <v>2494</v>
      </c>
      <c r="F659" s="427">
        <v>652.16999999999996</v>
      </c>
      <c r="I659" s="330"/>
      <c r="M659" s="330"/>
    </row>
    <row r="660" spans="1:13" ht="14" x14ac:dyDescent="0.25">
      <c r="A660" s="425"/>
      <c r="B660" s="425"/>
      <c r="C660" s="423" t="s">
        <v>2495</v>
      </c>
      <c r="D660" s="424" t="s">
        <v>2496</v>
      </c>
      <c r="E660" s="426" t="s">
        <v>2497</v>
      </c>
      <c r="F660" s="427">
        <v>931.67</v>
      </c>
      <c r="I660" s="330"/>
      <c r="M660" s="330"/>
    </row>
    <row r="661" spans="1:13" ht="14" x14ac:dyDescent="0.25">
      <c r="A661" s="425"/>
      <c r="B661" s="425"/>
      <c r="C661" s="423" t="s">
        <v>2498</v>
      </c>
      <c r="D661" s="424" t="s">
        <v>2499</v>
      </c>
      <c r="E661" s="426" t="s">
        <v>2500</v>
      </c>
      <c r="F661" s="427">
        <v>1211.17</v>
      </c>
      <c r="I661" s="330"/>
      <c r="M661" s="330"/>
    </row>
    <row r="662" spans="1:13" ht="14" x14ac:dyDescent="0.25">
      <c r="A662" s="425"/>
      <c r="B662" s="425"/>
      <c r="C662" s="423" t="s">
        <v>2501</v>
      </c>
      <c r="D662" s="424" t="s">
        <v>2502</v>
      </c>
      <c r="E662" s="426" t="s">
        <v>2503</v>
      </c>
      <c r="F662" s="427">
        <v>1427.07</v>
      </c>
      <c r="I662" s="330"/>
      <c r="M662" s="330"/>
    </row>
    <row r="663" spans="1:13" ht="14" x14ac:dyDescent="0.25">
      <c r="A663" s="425"/>
      <c r="B663" s="425"/>
      <c r="C663" s="423" t="s">
        <v>2504</v>
      </c>
      <c r="D663" s="424" t="s">
        <v>2505</v>
      </c>
      <c r="E663" s="426" t="s">
        <v>2506</v>
      </c>
      <c r="F663" s="427">
        <v>1770.17</v>
      </c>
      <c r="I663" s="330"/>
      <c r="M663" s="330"/>
    </row>
    <row r="664" spans="1:13" ht="14" x14ac:dyDescent="0.25">
      <c r="A664" s="425"/>
      <c r="B664" s="425"/>
      <c r="C664" s="423" t="s">
        <v>2507</v>
      </c>
      <c r="D664" s="424" t="s">
        <v>2508</v>
      </c>
      <c r="E664" s="426" t="s">
        <v>2509</v>
      </c>
      <c r="F664" s="427">
        <v>2049.67</v>
      </c>
      <c r="I664" s="330"/>
      <c r="M664" s="330"/>
    </row>
    <row r="665" spans="1:13" ht="14" x14ac:dyDescent="0.25">
      <c r="A665" s="425"/>
      <c r="B665" s="425"/>
      <c r="C665" s="423" t="s">
        <v>2510</v>
      </c>
      <c r="D665" s="424" t="s">
        <v>2511</v>
      </c>
      <c r="E665" s="426" t="s">
        <v>2512</v>
      </c>
      <c r="F665" s="427">
        <v>2329.17</v>
      </c>
      <c r="I665" s="330"/>
      <c r="M665" s="330"/>
    </row>
    <row r="666" spans="1:13" ht="14" x14ac:dyDescent="0.25">
      <c r="A666" s="425"/>
      <c r="B666" s="425"/>
      <c r="C666" s="423" t="s">
        <v>2513</v>
      </c>
      <c r="D666" s="424" t="s">
        <v>2514</v>
      </c>
      <c r="E666" s="426" t="s">
        <v>2515</v>
      </c>
      <c r="F666" s="427">
        <v>2608.67</v>
      </c>
      <c r="I666" s="330"/>
      <c r="M666" s="330"/>
    </row>
    <row r="667" spans="1:13" ht="14" x14ac:dyDescent="0.25">
      <c r="A667" s="425"/>
      <c r="B667" s="425"/>
      <c r="C667" s="423" t="s">
        <v>2516</v>
      </c>
      <c r="D667" s="424" t="s">
        <v>2517</v>
      </c>
      <c r="E667" s="426" t="s">
        <v>2518</v>
      </c>
      <c r="F667" s="427">
        <v>2928.88</v>
      </c>
      <c r="I667" s="330"/>
      <c r="M667" s="330"/>
    </row>
    <row r="668" spans="1:13" ht="14" x14ac:dyDescent="0.25">
      <c r="A668" s="425"/>
      <c r="B668" s="425"/>
      <c r="C668" s="423" t="s">
        <v>2519</v>
      </c>
      <c r="D668" s="424" t="s">
        <v>2520</v>
      </c>
      <c r="E668" s="426" t="s">
        <v>2521</v>
      </c>
      <c r="F668" s="427">
        <v>3540.33</v>
      </c>
      <c r="I668" s="330"/>
      <c r="M668" s="330"/>
    </row>
    <row r="669" spans="1:13" ht="14" x14ac:dyDescent="0.25">
      <c r="A669" s="425"/>
      <c r="B669" s="425"/>
      <c r="C669" s="423" t="s">
        <v>2522</v>
      </c>
      <c r="D669" s="424" t="s">
        <v>2523</v>
      </c>
      <c r="E669" s="426" t="s">
        <v>2524</v>
      </c>
      <c r="F669" s="427">
        <v>4099.33</v>
      </c>
      <c r="I669" s="330"/>
      <c r="M669" s="330"/>
    </row>
    <row r="670" spans="1:13" ht="14" x14ac:dyDescent="0.25">
      <c r="A670" s="425"/>
      <c r="B670" s="425"/>
      <c r="C670" s="423" t="s">
        <v>2525</v>
      </c>
      <c r="D670" s="424" t="s">
        <v>2526</v>
      </c>
      <c r="E670" s="426" t="s">
        <v>2527</v>
      </c>
      <c r="F670" s="427">
        <v>4658.33</v>
      </c>
      <c r="I670" s="330"/>
      <c r="M670" s="330"/>
    </row>
    <row r="671" spans="1:13" ht="14" x14ac:dyDescent="0.25">
      <c r="A671" s="425"/>
      <c r="B671" s="425"/>
      <c r="C671" s="423" t="s">
        <v>2528</v>
      </c>
      <c r="D671" s="424" t="s">
        <v>2529</v>
      </c>
      <c r="E671" s="426" t="s">
        <v>2530</v>
      </c>
      <c r="F671" s="427">
        <v>5217.33</v>
      </c>
      <c r="I671" s="330"/>
      <c r="M671" s="330"/>
    </row>
    <row r="672" spans="1:13" ht="14" x14ac:dyDescent="0.25">
      <c r="A672" s="425"/>
      <c r="B672" s="425"/>
      <c r="C672" s="423" t="s">
        <v>2531</v>
      </c>
      <c r="D672" s="424" t="s">
        <v>2532</v>
      </c>
      <c r="E672" s="426" t="s">
        <v>2533</v>
      </c>
      <c r="F672" s="427">
        <v>5962.67</v>
      </c>
      <c r="I672" s="330"/>
      <c r="M672" s="330"/>
    </row>
    <row r="673" spans="1:13" ht="14" x14ac:dyDescent="0.25">
      <c r="A673" s="425"/>
      <c r="B673" s="425"/>
      <c r="C673" s="423" t="s">
        <v>2534</v>
      </c>
      <c r="D673" s="424" t="s">
        <v>2535</v>
      </c>
      <c r="E673" s="426" t="s">
        <v>2536</v>
      </c>
      <c r="F673" s="427">
        <v>7080.67</v>
      </c>
      <c r="I673" s="330"/>
      <c r="M673" s="330"/>
    </row>
    <row r="674" spans="1:13" ht="12.75" customHeight="1" x14ac:dyDescent="0.25">
      <c r="A674" s="425"/>
      <c r="B674" s="425"/>
      <c r="C674" s="423" t="s">
        <v>2537</v>
      </c>
      <c r="D674" s="424" t="s">
        <v>2538</v>
      </c>
      <c r="E674" s="426" t="s">
        <v>2539</v>
      </c>
      <c r="F674" s="427">
        <v>8198.67</v>
      </c>
      <c r="I674" s="330"/>
      <c r="M674" s="330"/>
    </row>
    <row r="675" spans="1:13" ht="14" x14ac:dyDescent="0.25">
      <c r="A675" s="425"/>
      <c r="B675" s="425"/>
      <c r="C675" s="423" t="s">
        <v>2540</v>
      </c>
      <c r="D675" s="424" t="s">
        <v>2541</v>
      </c>
      <c r="E675" s="426" t="s">
        <v>2542</v>
      </c>
      <c r="F675" s="427">
        <v>9316.67</v>
      </c>
      <c r="I675" s="330"/>
      <c r="M675" s="330"/>
    </row>
    <row r="676" spans="1:13" ht="14" x14ac:dyDescent="0.25">
      <c r="A676" s="425"/>
      <c r="B676" s="425"/>
      <c r="C676" s="423" t="s">
        <v>2543</v>
      </c>
      <c r="D676" s="424" t="s">
        <v>2544</v>
      </c>
      <c r="E676" s="426" t="s">
        <v>2545</v>
      </c>
      <c r="F676" s="427">
        <v>10434.67</v>
      </c>
      <c r="I676" s="330"/>
      <c r="M676" s="330"/>
    </row>
    <row r="677" spans="1:13" ht="14" x14ac:dyDescent="0.25">
      <c r="A677" s="425"/>
      <c r="B677" s="425"/>
      <c r="C677" s="423" t="s">
        <v>2546</v>
      </c>
      <c r="D677" s="424" t="s">
        <v>2547</v>
      </c>
      <c r="E677" s="426" t="s">
        <v>2548</v>
      </c>
      <c r="F677" s="427">
        <v>11552.67</v>
      </c>
      <c r="I677" s="330"/>
      <c r="M677" s="330"/>
    </row>
    <row r="678" spans="1:13" ht="14" x14ac:dyDescent="0.25">
      <c r="A678" s="425"/>
      <c r="B678" s="425"/>
      <c r="C678" s="423" t="s">
        <v>2549</v>
      </c>
      <c r="D678" s="424" t="s">
        <v>2550</v>
      </c>
      <c r="E678" s="426" t="s">
        <v>2551</v>
      </c>
      <c r="F678" s="427">
        <v>12670.67</v>
      </c>
      <c r="I678" s="330"/>
      <c r="M678" s="330"/>
    </row>
    <row r="679" spans="1:13" ht="14" x14ac:dyDescent="0.25">
      <c r="A679" s="425"/>
      <c r="B679" s="425"/>
      <c r="C679" s="423" t="s">
        <v>2552</v>
      </c>
      <c r="D679" s="424" t="s">
        <v>2553</v>
      </c>
      <c r="E679" s="426" t="s">
        <v>2554</v>
      </c>
      <c r="F679" s="427">
        <v>13788.67</v>
      </c>
      <c r="I679" s="330"/>
      <c r="M679" s="330"/>
    </row>
    <row r="680" spans="1:13" ht="12.75" customHeight="1" x14ac:dyDescent="0.25">
      <c r="A680" s="425"/>
      <c r="B680" s="425"/>
      <c r="C680" s="423" t="s">
        <v>2555</v>
      </c>
      <c r="D680" s="424" t="s">
        <v>2556</v>
      </c>
      <c r="E680" s="426" t="s">
        <v>2557</v>
      </c>
      <c r="F680" s="427">
        <v>14906.67</v>
      </c>
      <c r="I680" s="330"/>
      <c r="M680" s="330"/>
    </row>
    <row r="681" spans="1:13" ht="14" x14ac:dyDescent="0.25">
      <c r="A681" s="428"/>
      <c r="B681" s="428"/>
      <c r="C681" s="423" t="s">
        <v>2558</v>
      </c>
      <c r="D681" s="424" t="s">
        <v>2559</v>
      </c>
      <c r="E681" s="426" t="s">
        <v>3541</v>
      </c>
      <c r="F681" s="427">
        <v>16024.67</v>
      </c>
      <c r="I681" s="330"/>
      <c r="M681" s="330"/>
    </row>
    <row r="682" spans="1:13" ht="42" x14ac:dyDescent="0.25">
      <c r="A682" s="422" t="s">
        <v>2560</v>
      </c>
      <c r="B682" s="429" t="s">
        <v>2561</v>
      </c>
      <c r="C682" s="423"/>
      <c r="D682" s="424"/>
      <c r="E682" s="692" t="s">
        <v>2562</v>
      </c>
      <c r="F682" s="693"/>
      <c r="I682" s="330"/>
      <c r="M682" s="330"/>
    </row>
    <row r="683" spans="1:13" ht="14.5" x14ac:dyDescent="0.25">
      <c r="A683" s="425"/>
      <c r="B683" s="425"/>
      <c r="C683" s="423" t="s">
        <v>3542</v>
      </c>
      <c r="D683" s="424" t="s">
        <v>2564</v>
      </c>
      <c r="E683" s="426" t="s">
        <v>3543</v>
      </c>
      <c r="F683" s="427">
        <v>532.03</v>
      </c>
      <c r="I683" s="330"/>
      <c r="M683" s="330"/>
    </row>
    <row r="684" spans="1:13" ht="14.5" x14ac:dyDescent="0.25">
      <c r="A684" s="425"/>
      <c r="B684" s="425"/>
      <c r="C684" s="423" t="s">
        <v>3544</v>
      </c>
      <c r="D684" s="424" t="s">
        <v>2569</v>
      </c>
      <c r="E684" s="426" t="s">
        <v>3545</v>
      </c>
      <c r="F684" s="427">
        <v>798.04</v>
      </c>
      <c r="I684" s="330"/>
      <c r="M684" s="330"/>
    </row>
    <row r="685" spans="1:13" ht="12.75" customHeight="1" x14ac:dyDescent="0.25">
      <c r="A685" s="425"/>
      <c r="B685" s="425"/>
      <c r="C685" s="423" t="s">
        <v>2573</v>
      </c>
      <c r="D685" s="424" t="s">
        <v>2574</v>
      </c>
      <c r="E685" s="426" t="s">
        <v>2575</v>
      </c>
      <c r="F685" s="427">
        <v>1064.06</v>
      </c>
      <c r="I685" s="330"/>
      <c r="M685" s="330"/>
    </row>
    <row r="686" spans="1:13" ht="14" x14ac:dyDescent="0.25">
      <c r="A686" s="425"/>
      <c r="B686" s="425"/>
      <c r="C686" s="423" t="s">
        <v>2578</v>
      </c>
      <c r="D686" s="424" t="s">
        <v>2579</v>
      </c>
      <c r="E686" s="426" t="s">
        <v>2580</v>
      </c>
      <c r="F686" s="427">
        <v>1330.07</v>
      </c>
      <c r="I686" s="330"/>
      <c r="M686" s="330"/>
    </row>
    <row r="687" spans="1:13" ht="14" x14ac:dyDescent="0.25">
      <c r="A687" s="425"/>
      <c r="B687" s="425"/>
      <c r="C687" s="423" t="s">
        <v>2583</v>
      </c>
      <c r="D687" s="424" t="s">
        <v>2584</v>
      </c>
      <c r="E687" s="426" t="s">
        <v>2585</v>
      </c>
      <c r="F687" s="427">
        <v>1697.17</v>
      </c>
      <c r="I687" s="330"/>
      <c r="M687" s="330"/>
    </row>
    <row r="688" spans="1:13" ht="14" x14ac:dyDescent="0.25">
      <c r="A688" s="425"/>
      <c r="B688" s="425"/>
      <c r="C688" s="423" t="s">
        <v>2588</v>
      </c>
      <c r="D688" s="424" t="s">
        <v>2589</v>
      </c>
      <c r="E688" s="426" t="s">
        <v>2590</v>
      </c>
      <c r="F688" s="427">
        <v>2229.1999999999998</v>
      </c>
      <c r="I688" s="330"/>
      <c r="M688" s="330"/>
    </row>
    <row r="689" spans="1:13" ht="14" x14ac:dyDescent="0.25">
      <c r="A689" s="425"/>
      <c r="B689" s="425"/>
      <c r="C689" s="423" t="s">
        <v>2593</v>
      </c>
      <c r="D689" s="424" t="s">
        <v>2594</v>
      </c>
      <c r="E689" s="426" t="s">
        <v>2595</v>
      </c>
      <c r="F689" s="427">
        <v>2763.89</v>
      </c>
      <c r="I689" s="330"/>
      <c r="M689" s="330"/>
    </row>
    <row r="690" spans="1:13" ht="14" x14ac:dyDescent="0.25">
      <c r="A690" s="425"/>
      <c r="B690" s="425"/>
      <c r="C690" s="423" t="s">
        <v>2598</v>
      </c>
      <c r="D690" s="424" t="s">
        <v>2599</v>
      </c>
      <c r="E690" s="426" t="s">
        <v>2600</v>
      </c>
      <c r="F690" s="427">
        <v>3298.58</v>
      </c>
      <c r="I690" s="330"/>
      <c r="M690" s="330"/>
    </row>
    <row r="691" spans="1:13" ht="14" x14ac:dyDescent="0.25">
      <c r="A691" s="425"/>
      <c r="B691" s="425"/>
      <c r="C691" s="423" t="s">
        <v>2603</v>
      </c>
      <c r="D691" s="424" t="s">
        <v>2604</v>
      </c>
      <c r="E691" s="426" t="s">
        <v>2605</v>
      </c>
      <c r="F691" s="427">
        <v>3841.25</v>
      </c>
      <c r="I691" s="330"/>
      <c r="M691" s="330"/>
    </row>
    <row r="692" spans="1:13" ht="14" x14ac:dyDescent="0.25">
      <c r="A692" s="425"/>
      <c r="B692" s="425"/>
      <c r="C692" s="423" t="s">
        <v>2608</v>
      </c>
      <c r="D692" s="424" t="s">
        <v>2609</v>
      </c>
      <c r="E692" s="426" t="s">
        <v>2610</v>
      </c>
      <c r="F692" s="427">
        <v>4386.58</v>
      </c>
      <c r="I692" s="330"/>
      <c r="M692" s="330"/>
    </row>
    <row r="693" spans="1:13" ht="14" x14ac:dyDescent="0.25">
      <c r="A693" s="425"/>
      <c r="B693" s="425"/>
      <c r="C693" s="423" t="s">
        <v>2613</v>
      </c>
      <c r="D693" s="424" t="s">
        <v>2614</v>
      </c>
      <c r="E693" s="426" t="s">
        <v>2615</v>
      </c>
      <c r="F693" s="427">
        <v>4921.2700000000004</v>
      </c>
      <c r="I693" s="330"/>
      <c r="M693" s="330"/>
    </row>
    <row r="694" spans="1:13" ht="14" x14ac:dyDescent="0.25">
      <c r="A694" s="425"/>
      <c r="B694" s="425"/>
      <c r="C694" s="423" t="s">
        <v>2618</v>
      </c>
      <c r="D694" s="424" t="s">
        <v>2619</v>
      </c>
      <c r="E694" s="426" t="s">
        <v>2620</v>
      </c>
      <c r="F694" s="427">
        <v>5586.3</v>
      </c>
      <c r="I694" s="330"/>
      <c r="M694" s="330"/>
    </row>
    <row r="695" spans="1:13" ht="14" x14ac:dyDescent="0.25">
      <c r="A695" s="425"/>
      <c r="B695" s="425"/>
      <c r="C695" s="423" t="s">
        <v>2623</v>
      </c>
      <c r="D695" s="424" t="s">
        <v>2624</v>
      </c>
      <c r="E695" s="426" t="s">
        <v>2625</v>
      </c>
      <c r="F695" s="427">
        <v>6650.36</v>
      </c>
      <c r="I695" s="330"/>
      <c r="M695" s="330"/>
    </row>
    <row r="696" spans="1:13" ht="14" x14ac:dyDescent="0.25">
      <c r="A696" s="425"/>
      <c r="B696" s="425"/>
      <c r="C696" s="423" t="s">
        <v>2628</v>
      </c>
      <c r="D696" s="424" t="s">
        <v>2629</v>
      </c>
      <c r="E696" s="426" t="s">
        <v>2630</v>
      </c>
      <c r="F696" s="427">
        <v>7714.42</v>
      </c>
      <c r="I696" s="330"/>
      <c r="M696" s="330"/>
    </row>
    <row r="697" spans="1:13" ht="14" x14ac:dyDescent="0.25">
      <c r="A697" s="425"/>
      <c r="B697" s="425"/>
      <c r="C697" s="423" t="s">
        <v>2633</v>
      </c>
      <c r="D697" s="424" t="s">
        <v>2634</v>
      </c>
      <c r="E697" s="426" t="s">
        <v>2635</v>
      </c>
      <c r="F697" s="427">
        <v>8778.48</v>
      </c>
      <c r="I697" s="330"/>
      <c r="M697" s="330"/>
    </row>
    <row r="698" spans="1:13" ht="14" x14ac:dyDescent="0.25">
      <c r="A698" s="425"/>
      <c r="B698" s="425"/>
      <c r="C698" s="423" t="s">
        <v>2638</v>
      </c>
      <c r="D698" s="424" t="s">
        <v>2639</v>
      </c>
      <c r="E698" s="426" t="s">
        <v>2640</v>
      </c>
      <c r="F698" s="427">
        <v>9842.5400000000009</v>
      </c>
      <c r="I698" s="330"/>
      <c r="M698" s="330"/>
    </row>
    <row r="699" spans="1:13" ht="12.75" customHeight="1" x14ac:dyDescent="0.25">
      <c r="A699" s="425"/>
      <c r="B699" s="425"/>
      <c r="C699" s="423" t="s">
        <v>2643</v>
      </c>
      <c r="D699" s="424" t="s">
        <v>2644</v>
      </c>
      <c r="E699" s="426" t="s">
        <v>2645</v>
      </c>
      <c r="F699" s="427">
        <v>11039.6</v>
      </c>
      <c r="I699" s="330"/>
      <c r="M699" s="330"/>
    </row>
    <row r="700" spans="1:13" ht="14" x14ac:dyDescent="0.25">
      <c r="A700" s="425"/>
      <c r="B700" s="425"/>
      <c r="C700" s="423" t="s">
        <v>2648</v>
      </c>
      <c r="D700" s="424" t="s">
        <v>2649</v>
      </c>
      <c r="E700" s="426" t="s">
        <v>2650</v>
      </c>
      <c r="F700" s="427">
        <v>12635.69</v>
      </c>
      <c r="I700" s="330"/>
      <c r="M700" s="330"/>
    </row>
    <row r="701" spans="1:13" ht="14" x14ac:dyDescent="0.25">
      <c r="A701" s="428"/>
      <c r="B701" s="428"/>
      <c r="C701" s="423" t="s">
        <v>2653</v>
      </c>
      <c r="D701" s="424" t="s">
        <v>2654</v>
      </c>
      <c r="E701" s="426" t="s">
        <v>2655</v>
      </c>
      <c r="F701" s="427">
        <v>14231.78</v>
      </c>
      <c r="I701" s="330"/>
      <c r="M701" s="330"/>
    </row>
    <row r="702" spans="1:13" ht="14" x14ac:dyDescent="0.25">
      <c r="A702" s="440"/>
      <c r="B702" s="440"/>
      <c r="C702" s="439" t="s">
        <v>2658</v>
      </c>
      <c r="D702" s="434" t="s">
        <v>2659</v>
      </c>
      <c r="E702" s="435" t="s">
        <v>2660</v>
      </c>
      <c r="F702" s="436">
        <v>15827.86</v>
      </c>
      <c r="I702" s="330"/>
      <c r="M702" s="330"/>
    </row>
    <row r="703" spans="1:13" ht="14" x14ac:dyDescent="0.25">
      <c r="A703" s="425"/>
      <c r="B703" s="425"/>
      <c r="C703" s="439" t="s">
        <v>2663</v>
      </c>
      <c r="D703" s="434" t="s">
        <v>2664</v>
      </c>
      <c r="E703" s="435" t="s">
        <v>2665</v>
      </c>
      <c r="F703" s="436">
        <v>17423.95</v>
      </c>
      <c r="I703" s="330"/>
      <c r="M703" s="330"/>
    </row>
    <row r="704" spans="1:13" ht="14" x14ac:dyDescent="0.25">
      <c r="A704" s="425"/>
      <c r="B704" s="425"/>
      <c r="C704" s="423" t="s">
        <v>2668</v>
      </c>
      <c r="D704" s="424" t="s">
        <v>2669</v>
      </c>
      <c r="E704" s="426" t="s">
        <v>2670</v>
      </c>
      <c r="F704" s="427">
        <v>19153.04</v>
      </c>
      <c r="I704" s="330"/>
      <c r="M704" s="330"/>
    </row>
    <row r="705" spans="1:13" ht="14" x14ac:dyDescent="0.25">
      <c r="A705" s="425"/>
      <c r="B705" s="425"/>
      <c r="C705" s="423" t="s">
        <v>2673</v>
      </c>
      <c r="D705" s="424" t="s">
        <v>2674</v>
      </c>
      <c r="E705" s="426" t="s">
        <v>2675</v>
      </c>
      <c r="F705" s="427">
        <v>21281.16</v>
      </c>
      <c r="I705" s="330"/>
      <c r="M705" s="330"/>
    </row>
    <row r="706" spans="1:13" ht="14" x14ac:dyDescent="0.25">
      <c r="A706" s="425"/>
      <c r="B706" s="425"/>
      <c r="C706" s="423" t="s">
        <v>2678</v>
      </c>
      <c r="D706" s="424" t="s">
        <v>2679</v>
      </c>
      <c r="E706" s="426" t="s">
        <v>2680</v>
      </c>
      <c r="F706" s="427">
        <v>23409.279999999999</v>
      </c>
      <c r="I706" s="330"/>
      <c r="M706" s="330"/>
    </row>
    <row r="707" spans="1:13" ht="14" x14ac:dyDescent="0.25">
      <c r="A707" s="425"/>
      <c r="B707" s="425"/>
      <c r="C707" s="423" t="s">
        <v>2683</v>
      </c>
      <c r="D707" s="424" t="s">
        <v>2684</v>
      </c>
      <c r="E707" s="426" t="s">
        <v>2685</v>
      </c>
      <c r="F707" s="427">
        <v>25537.39</v>
      </c>
      <c r="I707" s="330"/>
      <c r="M707" s="330"/>
    </row>
    <row r="708" spans="1:13" ht="12.75" customHeight="1" x14ac:dyDescent="0.25">
      <c r="A708" s="425"/>
      <c r="B708" s="425"/>
      <c r="C708" s="423" t="s">
        <v>2688</v>
      </c>
      <c r="D708" s="424" t="s">
        <v>2689</v>
      </c>
      <c r="E708" s="426" t="s">
        <v>2690</v>
      </c>
      <c r="F708" s="427">
        <v>27665.51</v>
      </c>
      <c r="I708" s="330"/>
      <c r="M708" s="330"/>
    </row>
    <row r="709" spans="1:13" ht="14" x14ac:dyDescent="0.25">
      <c r="A709" s="425"/>
      <c r="B709" s="425"/>
      <c r="C709" s="423" t="s">
        <v>2693</v>
      </c>
      <c r="D709" s="424" t="s">
        <v>2694</v>
      </c>
      <c r="E709" s="426" t="s">
        <v>2695</v>
      </c>
      <c r="F709" s="427">
        <v>29793.62</v>
      </c>
      <c r="I709" s="330"/>
      <c r="M709" s="330"/>
    </row>
    <row r="710" spans="1:13" ht="14" x14ac:dyDescent="0.25">
      <c r="A710" s="425"/>
      <c r="B710" s="425"/>
      <c r="C710" s="423" t="s">
        <v>2698</v>
      </c>
      <c r="D710" s="424" t="s">
        <v>2699</v>
      </c>
      <c r="E710" s="426" t="s">
        <v>2700</v>
      </c>
      <c r="F710" s="427">
        <v>31921.74</v>
      </c>
      <c r="I710" s="330"/>
      <c r="M710" s="330"/>
    </row>
    <row r="711" spans="1:13" ht="14" x14ac:dyDescent="0.25">
      <c r="A711" s="425"/>
      <c r="B711" s="425"/>
      <c r="C711" s="423" t="s">
        <v>2703</v>
      </c>
      <c r="D711" s="424"/>
      <c r="E711" s="426" t="s">
        <v>3546</v>
      </c>
      <c r="F711" s="427"/>
      <c r="I711" s="330"/>
      <c r="M711" s="330"/>
    </row>
    <row r="712" spans="1:13" ht="14" x14ac:dyDescent="0.25">
      <c r="A712" s="425"/>
      <c r="B712" s="425"/>
      <c r="C712" s="423" t="s">
        <v>3547</v>
      </c>
      <c r="D712" s="424" t="s">
        <v>3548</v>
      </c>
      <c r="E712" s="426" t="s">
        <v>3549</v>
      </c>
      <c r="F712" s="427">
        <v>34049.86</v>
      </c>
      <c r="I712" s="330"/>
      <c r="M712" s="330"/>
    </row>
    <row r="713" spans="1:13" ht="14" x14ac:dyDescent="0.25">
      <c r="A713" s="425"/>
      <c r="B713" s="425"/>
      <c r="C713" s="423" t="s">
        <v>3550</v>
      </c>
      <c r="D713" s="424" t="s">
        <v>3551</v>
      </c>
      <c r="E713" s="426" t="s">
        <v>3552</v>
      </c>
      <c r="F713" s="427">
        <v>36443.99</v>
      </c>
      <c r="I713" s="330"/>
      <c r="M713" s="330"/>
    </row>
    <row r="714" spans="1:13" ht="14" x14ac:dyDescent="0.25">
      <c r="A714" s="425"/>
      <c r="B714" s="425"/>
      <c r="C714" s="423" t="s">
        <v>3553</v>
      </c>
      <c r="D714" s="424" t="s">
        <v>3554</v>
      </c>
      <c r="E714" s="426" t="s">
        <v>3555</v>
      </c>
      <c r="F714" s="427">
        <v>39636.160000000003</v>
      </c>
      <c r="I714" s="330"/>
      <c r="M714" s="330"/>
    </row>
    <row r="715" spans="1:13" ht="12.75" customHeight="1" x14ac:dyDescent="0.25">
      <c r="A715" s="425"/>
      <c r="B715" s="425"/>
      <c r="C715" s="423" t="s">
        <v>3556</v>
      </c>
      <c r="D715" s="424" t="s">
        <v>3557</v>
      </c>
      <c r="E715" s="426" t="s">
        <v>3558</v>
      </c>
      <c r="F715" s="427">
        <v>42828.33</v>
      </c>
      <c r="I715" s="330"/>
      <c r="M715" s="330"/>
    </row>
    <row r="716" spans="1:13" ht="14" x14ac:dyDescent="0.25">
      <c r="A716" s="425"/>
      <c r="B716" s="425"/>
      <c r="C716" s="423" t="s">
        <v>3559</v>
      </c>
      <c r="D716" s="424" t="s">
        <v>3560</v>
      </c>
      <c r="E716" s="426" t="s">
        <v>3561</v>
      </c>
      <c r="F716" s="427">
        <v>46020.51</v>
      </c>
      <c r="I716" s="330"/>
      <c r="M716" s="330"/>
    </row>
    <row r="717" spans="1:13" ht="14" x14ac:dyDescent="0.25">
      <c r="A717" s="425"/>
      <c r="B717" s="425"/>
      <c r="C717" s="423" t="s">
        <v>3562</v>
      </c>
      <c r="D717" s="424" t="s">
        <v>3563</v>
      </c>
      <c r="E717" s="426" t="s">
        <v>3564</v>
      </c>
      <c r="F717" s="427">
        <v>49212.68</v>
      </c>
      <c r="I717" s="330"/>
      <c r="M717" s="330"/>
    </row>
    <row r="718" spans="1:13" ht="14" x14ac:dyDescent="0.25">
      <c r="A718" s="425"/>
      <c r="B718" s="425"/>
      <c r="C718" s="423" t="s">
        <v>3565</v>
      </c>
      <c r="D718" s="424" t="s">
        <v>3566</v>
      </c>
      <c r="E718" s="426" t="s">
        <v>3567</v>
      </c>
      <c r="F718" s="427">
        <v>52670.87</v>
      </c>
      <c r="I718" s="330"/>
      <c r="M718" s="330"/>
    </row>
    <row r="719" spans="1:13" ht="14" x14ac:dyDescent="0.25">
      <c r="A719" s="425"/>
      <c r="B719" s="425"/>
      <c r="C719" s="423" t="s">
        <v>3568</v>
      </c>
      <c r="D719" s="424" t="s">
        <v>3569</v>
      </c>
      <c r="E719" s="426" t="s">
        <v>3570</v>
      </c>
      <c r="F719" s="427">
        <v>56927.1</v>
      </c>
      <c r="I719" s="330"/>
      <c r="M719" s="330"/>
    </row>
    <row r="720" spans="1:13" ht="14" x14ac:dyDescent="0.25">
      <c r="A720" s="425"/>
      <c r="B720" s="425"/>
      <c r="C720" s="423" t="s">
        <v>3571</v>
      </c>
      <c r="D720" s="424" t="s">
        <v>3572</v>
      </c>
      <c r="E720" s="426" t="s">
        <v>3573</v>
      </c>
      <c r="F720" s="427">
        <v>61183.34</v>
      </c>
      <c r="I720" s="330"/>
      <c r="M720" s="330"/>
    </row>
    <row r="721" spans="1:13" ht="14" x14ac:dyDescent="0.25">
      <c r="A721" s="425"/>
      <c r="B721" s="425"/>
      <c r="C721" s="423" t="s">
        <v>3574</v>
      </c>
      <c r="D721" s="424" t="s">
        <v>3575</v>
      </c>
      <c r="E721" s="426" t="s">
        <v>3576</v>
      </c>
      <c r="F721" s="427">
        <v>65439.57</v>
      </c>
      <c r="I721" s="330"/>
      <c r="M721" s="330"/>
    </row>
    <row r="722" spans="1:13" ht="14" x14ac:dyDescent="0.25">
      <c r="A722" s="425"/>
      <c r="B722" s="425"/>
      <c r="C722" s="423" t="s">
        <v>3577</v>
      </c>
      <c r="D722" s="424" t="s">
        <v>3578</v>
      </c>
      <c r="E722" s="426" t="s">
        <v>3579</v>
      </c>
      <c r="F722" s="427">
        <v>69695.8</v>
      </c>
      <c r="I722" s="330"/>
      <c r="M722" s="330"/>
    </row>
    <row r="723" spans="1:13" ht="12.75" customHeight="1" x14ac:dyDescent="0.25">
      <c r="A723" s="425"/>
      <c r="B723" s="425"/>
      <c r="C723" s="423" t="s">
        <v>3580</v>
      </c>
      <c r="D723" s="424" t="s">
        <v>3581</v>
      </c>
      <c r="E723" s="426" t="s">
        <v>3582</v>
      </c>
      <c r="F723" s="427">
        <v>74218.05</v>
      </c>
      <c r="I723" s="330"/>
      <c r="M723" s="330"/>
    </row>
    <row r="724" spans="1:13" ht="14" x14ac:dyDescent="0.25">
      <c r="A724" s="425"/>
      <c r="B724" s="425"/>
      <c r="C724" s="423" t="s">
        <v>3583</v>
      </c>
      <c r="D724" s="424" t="s">
        <v>3584</v>
      </c>
      <c r="E724" s="426" t="s">
        <v>3585</v>
      </c>
      <c r="F724" s="427">
        <v>79538.34</v>
      </c>
      <c r="I724" s="330"/>
      <c r="M724" s="330"/>
    </row>
    <row r="725" spans="1:13" ht="14" x14ac:dyDescent="0.25">
      <c r="A725" s="425"/>
      <c r="B725" s="425"/>
      <c r="C725" s="423" t="s">
        <v>3586</v>
      </c>
      <c r="D725" s="424" t="s">
        <v>3587</v>
      </c>
      <c r="E725" s="426" t="s">
        <v>3588</v>
      </c>
      <c r="F725" s="427">
        <v>84858.63</v>
      </c>
      <c r="I725" s="330"/>
      <c r="M725" s="330"/>
    </row>
    <row r="726" spans="1:13" ht="14" x14ac:dyDescent="0.25">
      <c r="A726" s="425"/>
      <c r="B726" s="425"/>
      <c r="C726" s="423" t="s">
        <v>3589</v>
      </c>
      <c r="D726" s="424" t="s">
        <v>3590</v>
      </c>
      <c r="E726" s="426" t="s">
        <v>3591</v>
      </c>
      <c r="F726" s="427">
        <v>90178.92</v>
      </c>
      <c r="I726" s="330"/>
      <c r="M726" s="330"/>
    </row>
    <row r="727" spans="1:13" ht="14" x14ac:dyDescent="0.25">
      <c r="A727" s="425"/>
      <c r="B727" s="425"/>
      <c r="C727" s="423" t="s">
        <v>3592</v>
      </c>
      <c r="D727" s="424" t="s">
        <v>3593</v>
      </c>
      <c r="E727" s="426" t="s">
        <v>3594</v>
      </c>
      <c r="F727" s="427">
        <v>95499.21</v>
      </c>
      <c r="I727" s="330"/>
      <c r="M727" s="330"/>
    </row>
    <row r="728" spans="1:13" ht="14" x14ac:dyDescent="0.25">
      <c r="A728" s="428"/>
      <c r="B728" s="428"/>
      <c r="C728" s="423" t="s">
        <v>3595</v>
      </c>
      <c r="D728" s="424" t="s">
        <v>3596</v>
      </c>
      <c r="E728" s="426" t="s">
        <v>3597</v>
      </c>
      <c r="F728" s="427">
        <v>100819.5</v>
      </c>
      <c r="I728" s="330"/>
      <c r="M728" s="330"/>
    </row>
    <row r="729" spans="1:13" ht="42" x14ac:dyDescent="0.25">
      <c r="A729" s="422" t="s">
        <v>2704</v>
      </c>
      <c r="B729" s="429" t="s">
        <v>2705</v>
      </c>
      <c r="C729" s="423"/>
      <c r="D729" s="424"/>
      <c r="E729" s="692" t="s">
        <v>2706</v>
      </c>
      <c r="F729" s="693"/>
      <c r="I729" s="330"/>
      <c r="M729" s="330"/>
    </row>
    <row r="730" spans="1:13" ht="14.5" x14ac:dyDescent="0.25">
      <c r="A730" s="425"/>
      <c r="B730" s="425"/>
      <c r="C730" s="423" t="s">
        <v>3598</v>
      </c>
      <c r="D730" s="424" t="s">
        <v>2708</v>
      </c>
      <c r="E730" s="426" t="s">
        <v>3599</v>
      </c>
      <c r="F730" s="427">
        <v>353.01</v>
      </c>
      <c r="I730" s="330"/>
      <c r="M730" s="330"/>
    </row>
    <row r="731" spans="1:13" ht="14" x14ac:dyDescent="0.25">
      <c r="A731" s="425"/>
      <c r="B731" s="425"/>
      <c r="C731" s="423" t="s">
        <v>2712</v>
      </c>
      <c r="D731" s="424" t="s">
        <v>2713</v>
      </c>
      <c r="E731" s="426" t="s">
        <v>2714</v>
      </c>
      <c r="F731" s="427">
        <v>706.02</v>
      </c>
      <c r="I731" s="330"/>
      <c r="M731" s="330"/>
    </row>
    <row r="732" spans="1:13" ht="14" x14ac:dyDescent="0.25">
      <c r="A732" s="425"/>
      <c r="B732" s="425"/>
      <c r="C732" s="423" t="s">
        <v>2717</v>
      </c>
      <c r="D732" s="424" t="s">
        <v>2718</v>
      </c>
      <c r="E732" s="426" t="s">
        <v>2719</v>
      </c>
      <c r="F732" s="427">
        <v>1059.03</v>
      </c>
      <c r="I732" s="330"/>
      <c r="M732" s="330"/>
    </row>
    <row r="733" spans="1:13" ht="14" x14ac:dyDescent="0.25">
      <c r="A733" s="425"/>
      <c r="B733" s="425"/>
      <c r="C733" s="423" t="s">
        <v>2722</v>
      </c>
      <c r="D733" s="424" t="s">
        <v>2723</v>
      </c>
      <c r="E733" s="426" t="s">
        <v>2724</v>
      </c>
      <c r="F733" s="427">
        <v>1412.04</v>
      </c>
      <c r="I733" s="330"/>
      <c r="M733" s="330"/>
    </row>
    <row r="734" spans="1:13" ht="14" x14ac:dyDescent="0.25">
      <c r="A734" s="425"/>
      <c r="B734" s="425"/>
      <c r="C734" s="423" t="s">
        <v>2727</v>
      </c>
      <c r="D734" s="424" t="s">
        <v>2728</v>
      </c>
      <c r="E734" s="426" t="s">
        <v>2729</v>
      </c>
      <c r="F734" s="427">
        <v>1765.05</v>
      </c>
      <c r="I734" s="330"/>
      <c r="M734" s="330"/>
    </row>
    <row r="735" spans="1:13" ht="14" x14ac:dyDescent="0.25">
      <c r="A735" s="425"/>
      <c r="B735" s="425"/>
      <c r="C735" s="423" t="s">
        <v>2732</v>
      </c>
      <c r="D735" s="424" t="s">
        <v>2733</v>
      </c>
      <c r="E735" s="426" t="s">
        <v>2734</v>
      </c>
      <c r="F735" s="427">
        <v>2255.7399999999998</v>
      </c>
      <c r="I735" s="330"/>
      <c r="M735" s="330"/>
    </row>
    <row r="736" spans="1:13" ht="14" x14ac:dyDescent="0.25">
      <c r="A736" s="425"/>
      <c r="B736" s="425"/>
      <c r="C736" s="423" t="s">
        <v>2737</v>
      </c>
      <c r="D736" s="424" t="s">
        <v>2738</v>
      </c>
      <c r="E736" s="426" t="s">
        <v>2739</v>
      </c>
      <c r="F736" s="427">
        <v>2979.41</v>
      </c>
      <c r="I736" s="330"/>
      <c r="M736" s="330"/>
    </row>
    <row r="737" spans="1:13" ht="14" x14ac:dyDescent="0.25">
      <c r="A737" s="425"/>
      <c r="B737" s="425"/>
      <c r="C737" s="423" t="s">
        <v>2742</v>
      </c>
      <c r="D737" s="424" t="s">
        <v>2743</v>
      </c>
      <c r="E737" s="426" t="s">
        <v>2744</v>
      </c>
      <c r="F737" s="427">
        <v>3681.9</v>
      </c>
      <c r="I737" s="330"/>
      <c r="M737" s="330"/>
    </row>
    <row r="738" spans="1:13" ht="14" x14ac:dyDescent="0.25">
      <c r="A738" s="425"/>
      <c r="B738" s="425"/>
      <c r="C738" s="423" t="s">
        <v>2747</v>
      </c>
      <c r="D738" s="424" t="s">
        <v>2748</v>
      </c>
      <c r="E738" s="426" t="s">
        <v>2749</v>
      </c>
      <c r="F738" s="427">
        <v>4398.51</v>
      </c>
      <c r="I738" s="330"/>
      <c r="M738" s="330"/>
    </row>
    <row r="739" spans="1:13" ht="14" x14ac:dyDescent="0.25">
      <c r="A739" s="425"/>
      <c r="B739" s="425"/>
      <c r="C739" s="423" t="s">
        <v>2752</v>
      </c>
      <c r="D739" s="424" t="s">
        <v>2753</v>
      </c>
      <c r="E739" s="426" t="s">
        <v>2754</v>
      </c>
      <c r="F739" s="427">
        <v>5104.53</v>
      </c>
      <c r="I739" s="330"/>
      <c r="M739" s="330"/>
    </row>
    <row r="740" spans="1:13" ht="14" x14ac:dyDescent="0.25">
      <c r="A740" s="425"/>
      <c r="B740" s="425"/>
      <c r="C740" s="423" t="s">
        <v>2757</v>
      </c>
      <c r="D740" s="424" t="s">
        <v>2758</v>
      </c>
      <c r="E740" s="426" t="s">
        <v>2759</v>
      </c>
      <c r="F740" s="427">
        <v>5814.08</v>
      </c>
      <c r="I740" s="330"/>
      <c r="M740" s="330"/>
    </row>
    <row r="741" spans="1:13" ht="14" x14ac:dyDescent="0.25">
      <c r="A741" s="425"/>
      <c r="B741" s="425"/>
      <c r="C741" s="423" t="s">
        <v>2762</v>
      </c>
      <c r="D741" s="424" t="s">
        <v>2763</v>
      </c>
      <c r="E741" s="426" t="s">
        <v>2764</v>
      </c>
      <c r="F741" s="427">
        <v>6509.51</v>
      </c>
      <c r="I741" s="330"/>
      <c r="M741" s="330"/>
    </row>
    <row r="742" spans="1:13" ht="14" x14ac:dyDescent="0.25">
      <c r="A742" s="425"/>
      <c r="B742" s="425"/>
      <c r="C742" s="423" t="s">
        <v>2767</v>
      </c>
      <c r="D742" s="424" t="s">
        <v>2768</v>
      </c>
      <c r="E742" s="426" t="s">
        <v>2769</v>
      </c>
      <c r="F742" s="427">
        <v>7413.21</v>
      </c>
      <c r="I742" s="330"/>
      <c r="M742" s="330"/>
    </row>
    <row r="743" spans="1:13" ht="12.75" customHeight="1" x14ac:dyDescent="0.25">
      <c r="A743" s="425"/>
      <c r="B743" s="425"/>
      <c r="C743" s="423" t="s">
        <v>2772</v>
      </c>
      <c r="D743" s="424" t="s">
        <v>2773</v>
      </c>
      <c r="E743" s="426" t="s">
        <v>2774</v>
      </c>
      <c r="F743" s="427">
        <v>8825.26</v>
      </c>
      <c r="I743" s="330"/>
      <c r="M743" s="330"/>
    </row>
    <row r="744" spans="1:13" ht="14" x14ac:dyDescent="0.25">
      <c r="A744" s="425"/>
      <c r="B744" s="425"/>
      <c r="C744" s="423" t="s">
        <v>2777</v>
      </c>
      <c r="D744" s="424" t="s">
        <v>2778</v>
      </c>
      <c r="E744" s="426" t="s">
        <v>2779</v>
      </c>
      <c r="F744" s="427">
        <v>10237.299999999999</v>
      </c>
      <c r="I744" s="330"/>
      <c r="M744" s="330"/>
    </row>
    <row r="745" spans="1:13" ht="14" x14ac:dyDescent="0.25">
      <c r="A745" s="425"/>
      <c r="B745" s="425"/>
      <c r="C745" s="423" t="s">
        <v>2782</v>
      </c>
      <c r="D745" s="424" t="s">
        <v>2783</v>
      </c>
      <c r="E745" s="426" t="s">
        <v>2784</v>
      </c>
      <c r="F745" s="427">
        <v>11649.34</v>
      </c>
      <c r="I745" s="330"/>
      <c r="M745" s="330"/>
    </row>
    <row r="746" spans="1:13" ht="14" x14ac:dyDescent="0.25">
      <c r="A746" s="425"/>
      <c r="B746" s="425"/>
      <c r="C746" s="423" t="s">
        <v>2787</v>
      </c>
      <c r="D746" s="424" t="s">
        <v>2788</v>
      </c>
      <c r="E746" s="426" t="s">
        <v>2789</v>
      </c>
      <c r="F746" s="427">
        <v>13061.38</v>
      </c>
      <c r="I746" s="330"/>
      <c r="M746" s="330"/>
    </row>
    <row r="747" spans="1:13" ht="14" x14ac:dyDescent="0.25">
      <c r="A747" s="425"/>
      <c r="B747" s="425"/>
      <c r="C747" s="423" t="s">
        <v>2792</v>
      </c>
      <c r="D747" s="424" t="s">
        <v>2793</v>
      </c>
      <c r="E747" s="426" t="s">
        <v>2794</v>
      </c>
      <c r="F747" s="427">
        <v>14649.92</v>
      </c>
      <c r="I747" s="330"/>
      <c r="M747" s="330"/>
    </row>
    <row r="748" spans="1:13" ht="14.25" customHeight="1" x14ac:dyDescent="0.25">
      <c r="A748" s="425"/>
      <c r="B748" s="425"/>
      <c r="C748" s="423" t="s">
        <v>2797</v>
      </c>
      <c r="D748" s="424" t="s">
        <v>2798</v>
      </c>
      <c r="E748" s="426" t="s">
        <v>2799</v>
      </c>
      <c r="F748" s="427">
        <v>16767.98</v>
      </c>
      <c r="I748" s="330"/>
      <c r="M748" s="330"/>
    </row>
    <row r="749" spans="1:13" ht="14" x14ac:dyDescent="0.25">
      <c r="A749" s="425"/>
      <c r="B749" s="425"/>
      <c r="C749" s="423" t="s">
        <v>2802</v>
      </c>
      <c r="D749" s="424" t="s">
        <v>2803</v>
      </c>
      <c r="E749" s="426" t="s">
        <v>2804</v>
      </c>
      <c r="F749" s="427">
        <v>18886.05</v>
      </c>
      <c r="I749" s="330"/>
      <c r="M749" s="330"/>
    </row>
    <row r="750" spans="1:13" ht="14" x14ac:dyDescent="0.25">
      <c r="A750" s="425"/>
      <c r="B750" s="425"/>
      <c r="C750" s="423" t="s">
        <v>2807</v>
      </c>
      <c r="D750" s="424" t="s">
        <v>2808</v>
      </c>
      <c r="E750" s="426" t="s">
        <v>2809</v>
      </c>
      <c r="F750" s="427">
        <v>21004.11</v>
      </c>
      <c r="I750" s="330"/>
      <c r="M750" s="330"/>
    </row>
    <row r="751" spans="1:13" ht="14" x14ac:dyDescent="0.25">
      <c r="A751" s="425"/>
      <c r="B751" s="425"/>
      <c r="C751" s="423" t="s">
        <v>2812</v>
      </c>
      <c r="D751" s="424" t="s">
        <v>2813</v>
      </c>
      <c r="E751" s="426" t="s">
        <v>2814</v>
      </c>
      <c r="F751" s="427">
        <v>23122.17</v>
      </c>
      <c r="I751" s="330"/>
      <c r="M751" s="330"/>
    </row>
    <row r="752" spans="1:13" ht="14" x14ac:dyDescent="0.25">
      <c r="A752" s="425"/>
      <c r="B752" s="425"/>
      <c r="C752" s="423" t="s">
        <v>2817</v>
      </c>
      <c r="D752" s="424" t="s">
        <v>2818</v>
      </c>
      <c r="E752" s="426" t="s">
        <v>2819</v>
      </c>
      <c r="F752" s="427">
        <v>25416.73</v>
      </c>
      <c r="I752" s="330"/>
      <c r="M752" s="330"/>
    </row>
    <row r="753" spans="1:13" ht="14" x14ac:dyDescent="0.25">
      <c r="A753" s="425"/>
      <c r="B753" s="425"/>
      <c r="C753" s="423" t="s">
        <v>2822</v>
      </c>
      <c r="D753" s="424" t="s">
        <v>2823</v>
      </c>
      <c r="E753" s="426" t="s">
        <v>2824</v>
      </c>
      <c r="F753" s="427">
        <v>28240.82</v>
      </c>
      <c r="I753" s="330"/>
      <c r="M753" s="330"/>
    </row>
    <row r="754" spans="1:13" ht="14" x14ac:dyDescent="0.25">
      <c r="A754" s="425"/>
      <c r="B754" s="425"/>
      <c r="C754" s="423" t="s">
        <v>2827</v>
      </c>
      <c r="D754" s="424" t="s">
        <v>2828</v>
      </c>
      <c r="E754" s="426" t="s">
        <v>2829</v>
      </c>
      <c r="F754" s="427">
        <v>31064.9</v>
      </c>
      <c r="I754" s="330"/>
      <c r="M754" s="330"/>
    </row>
    <row r="755" spans="1:13" ht="14" x14ac:dyDescent="0.25">
      <c r="A755" s="425"/>
      <c r="B755" s="425"/>
      <c r="C755" s="423" t="s">
        <v>2832</v>
      </c>
      <c r="D755" s="424" t="s">
        <v>2833</v>
      </c>
      <c r="E755" s="426" t="s">
        <v>2834</v>
      </c>
      <c r="F755" s="427">
        <v>33888.980000000003</v>
      </c>
      <c r="I755" s="330"/>
      <c r="M755" s="330"/>
    </row>
    <row r="756" spans="1:13" ht="14" x14ac:dyDescent="0.25">
      <c r="A756" s="425"/>
      <c r="B756" s="425"/>
      <c r="C756" s="423" t="s">
        <v>2837</v>
      </c>
      <c r="D756" s="424" t="s">
        <v>2838</v>
      </c>
      <c r="E756" s="426" t="s">
        <v>2839</v>
      </c>
      <c r="F756" s="427">
        <v>36713.06</v>
      </c>
      <c r="I756" s="330"/>
      <c r="M756" s="330"/>
    </row>
    <row r="757" spans="1:13" ht="14" x14ac:dyDescent="0.25">
      <c r="A757" s="425"/>
      <c r="B757" s="425"/>
      <c r="C757" s="423" t="s">
        <v>2842</v>
      </c>
      <c r="D757" s="424" t="s">
        <v>2843</v>
      </c>
      <c r="E757" s="426" t="s">
        <v>2844</v>
      </c>
      <c r="F757" s="427">
        <v>39537.14</v>
      </c>
      <c r="I757" s="330"/>
      <c r="M757" s="330"/>
    </row>
    <row r="758" spans="1:13" ht="14" x14ac:dyDescent="0.25">
      <c r="A758" s="425"/>
      <c r="B758" s="425"/>
      <c r="C758" s="423" t="s">
        <v>2847</v>
      </c>
      <c r="D758" s="424" t="s">
        <v>2848</v>
      </c>
      <c r="E758" s="426" t="s">
        <v>2849</v>
      </c>
      <c r="F758" s="427">
        <v>42361.22</v>
      </c>
      <c r="I758" s="330"/>
      <c r="M758" s="330"/>
    </row>
    <row r="759" spans="1:13" ht="12.75" customHeight="1" x14ac:dyDescent="0.25">
      <c r="A759" s="425"/>
      <c r="B759" s="425"/>
      <c r="C759" s="423" t="s">
        <v>2852</v>
      </c>
      <c r="D759" s="424"/>
      <c r="E759" s="426" t="s">
        <v>3600</v>
      </c>
      <c r="F759" s="427"/>
      <c r="I759" s="330"/>
      <c r="M759" s="330"/>
    </row>
    <row r="760" spans="1:13" ht="14" x14ac:dyDescent="0.25">
      <c r="A760" s="425"/>
      <c r="B760" s="425"/>
      <c r="C760" s="423" t="s">
        <v>3601</v>
      </c>
      <c r="D760" s="424" t="s">
        <v>3602</v>
      </c>
      <c r="E760" s="426" t="s">
        <v>3603</v>
      </c>
      <c r="F760" s="427">
        <v>45185.31</v>
      </c>
      <c r="I760" s="330"/>
      <c r="M760" s="330"/>
    </row>
    <row r="761" spans="1:13" ht="14" x14ac:dyDescent="0.25">
      <c r="A761" s="425"/>
      <c r="B761" s="425"/>
      <c r="C761" s="423" t="s">
        <v>3604</v>
      </c>
      <c r="D761" s="424" t="s">
        <v>3605</v>
      </c>
      <c r="E761" s="426" t="s">
        <v>3606</v>
      </c>
      <c r="F761" s="427">
        <v>48362.400000000001</v>
      </c>
      <c r="I761" s="330"/>
      <c r="M761" s="330"/>
    </row>
    <row r="762" spans="1:13" ht="14" x14ac:dyDescent="0.25">
      <c r="A762" s="425"/>
      <c r="B762" s="425"/>
      <c r="C762" s="423" t="s">
        <v>3607</v>
      </c>
      <c r="D762" s="424" t="s">
        <v>3608</v>
      </c>
      <c r="E762" s="426" t="s">
        <v>3609</v>
      </c>
      <c r="F762" s="427">
        <v>52598.52</v>
      </c>
      <c r="I762" s="330"/>
      <c r="M762" s="330"/>
    </row>
    <row r="763" spans="1:13" ht="14" x14ac:dyDescent="0.25">
      <c r="A763" s="425"/>
      <c r="B763" s="425"/>
      <c r="C763" s="423" t="s">
        <v>3610</v>
      </c>
      <c r="D763" s="424" t="s">
        <v>3611</v>
      </c>
      <c r="E763" s="426" t="s">
        <v>3612</v>
      </c>
      <c r="F763" s="427">
        <v>56834.64</v>
      </c>
      <c r="I763" s="330"/>
      <c r="M763" s="330"/>
    </row>
    <row r="764" spans="1:13" ht="14" x14ac:dyDescent="0.25">
      <c r="A764" s="428"/>
      <c r="B764" s="428"/>
      <c r="C764" s="423" t="s">
        <v>3613</v>
      </c>
      <c r="D764" s="424" t="s">
        <v>3614</v>
      </c>
      <c r="E764" s="426" t="s">
        <v>3615</v>
      </c>
      <c r="F764" s="427">
        <v>61070.76</v>
      </c>
      <c r="I764" s="330"/>
      <c r="M764" s="330"/>
    </row>
    <row r="765" spans="1:13" ht="14" x14ac:dyDescent="0.25">
      <c r="A765" s="440"/>
      <c r="B765" s="440"/>
      <c r="C765" s="439" t="s">
        <v>3616</v>
      </c>
      <c r="D765" s="434" t="s">
        <v>3617</v>
      </c>
      <c r="E765" s="435" t="s">
        <v>3618</v>
      </c>
      <c r="F765" s="436">
        <v>65306.89</v>
      </c>
      <c r="I765" s="330"/>
      <c r="M765" s="330"/>
    </row>
    <row r="766" spans="1:13" ht="14" x14ac:dyDescent="0.25">
      <c r="A766" s="425"/>
      <c r="B766" s="425"/>
      <c r="C766" s="423" t="s">
        <v>3619</v>
      </c>
      <c r="D766" s="424" t="s">
        <v>3620</v>
      </c>
      <c r="E766" s="426" t="s">
        <v>3621</v>
      </c>
      <c r="F766" s="427">
        <v>69896.02</v>
      </c>
      <c r="I766" s="330"/>
      <c r="M766" s="330"/>
    </row>
    <row r="767" spans="1:13" ht="14" x14ac:dyDescent="0.25">
      <c r="A767" s="425"/>
      <c r="B767" s="425"/>
      <c r="C767" s="423" t="s">
        <v>3622</v>
      </c>
      <c r="D767" s="424" t="s">
        <v>3623</v>
      </c>
      <c r="E767" s="426" t="s">
        <v>3624</v>
      </c>
      <c r="F767" s="427">
        <v>75544.179999999993</v>
      </c>
      <c r="I767" s="330"/>
      <c r="M767" s="330"/>
    </row>
    <row r="768" spans="1:13" ht="14" x14ac:dyDescent="0.25">
      <c r="A768" s="425"/>
      <c r="B768" s="425"/>
      <c r="C768" s="423" t="s">
        <v>3625</v>
      </c>
      <c r="D768" s="424" t="s">
        <v>3626</v>
      </c>
      <c r="E768" s="426" t="s">
        <v>3627</v>
      </c>
      <c r="F768" s="427">
        <v>81192.350000000006</v>
      </c>
      <c r="I768" s="330"/>
      <c r="M768" s="330"/>
    </row>
    <row r="769" spans="1:13" ht="14" x14ac:dyDescent="0.25">
      <c r="A769" s="425"/>
      <c r="B769" s="425"/>
      <c r="C769" s="423" t="s">
        <v>3628</v>
      </c>
      <c r="D769" s="424" t="s">
        <v>3629</v>
      </c>
      <c r="E769" s="426" t="s">
        <v>3630</v>
      </c>
      <c r="F769" s="427">
        <v>86840.51</v>
      </c>
      <c r="I769" s="330"/>
      <c r="M769" s="330"/>
    </row>
    <row r="770" spans="1:13" ht="14" x14ac:dyDescent="0.25">
      <c r="A770" s="425"/>
      <c r="B770" s="425"/>
      <c r="C770" s="423" t="s">
        <v>3631</v>
      </c>
      <c r="D770" s="424" t="s">
        <v>3632</v>
      </c>
      <c r="E770" s="426" t="s">
        <v>3633</v>
      </c>
      <c r="F770" s="427">
        <v>92488.67</v>
      </c>
      <c r="I770" s="330"/>
      <c r="M770" s="330"/>
    </row>
    <row r="771" spans="1:13" ht="14" x14ac:dyDescent="0.25">
      <c r="A771" s="425"/>
      <c r="B771" s="425"/>
      <c r="C771" s="423" t="s">
        <v>3634</v>
      </c>
      <c r="D771" s="424" t="s">
        <v>3635</v>
      </c>
      <c r="E771" s="426" t="s">
        <v>3636</v>
      </c>
      <c r="F771" s="427">
        <v>98489.85</v>
      </c>
      <c r="I771" s="330"/>
      <c r="M771" s="330"/>
    </row>
    <row r="772" spans="1:13" ht="14" x14ac:dyDescent="0.25">
      <c r="A772" s="425"/>
      <c r="B772" s="425"/>
      <c r="C772" s="423" t="s">
        <v>3637</v>
      </c>
      <c r="D772" s="424" t="s">
        <v>3638</v>
      </c>
      <c r="E772" s="426" t="s">
        <v>3639</v>
      </c>
      <c r="F772" s="427">
        <v>105550.05</v>
      </c>
      <c r="I772" s="330"/>
      <c r="M772" s="330"/>
    </row>
    <row r="773" spans="1:13" ht="14" x14ac:dyDescent="0.25">
      <c r="A773" s="425"/>
      <c r="B773" s="425"/>
      <c r="C773" s="439" t="s">
        <v>3640</v>
      </c>
      <c r="D773" s="434" t="s">
        <v>3641</v>
      </c>
      <c r="E773" s="435" t="s">
        <v>3642</v>
      </c>
      <c r="F773" s="436">
        <v>112610.25</v>
      </c>
      <c r="I773" s="330"/>
      <c r="M773" s="330"/>
    </row>
    <row r="774" spans="1:13" ht="14" x14ac:dyDescent="0.25">
      <c r="A774" s="425"/>
      <c r="B774" s="425"/>
      <c r="C774" s="423" t="s">
        <v>3643</v>
      </c>
      <c r="D774" s="424" t="s">
        <v>3644</v>
      </c>
      <c r="E774" s="426" t="s">
        <v>3645</v>
      </c>
      <c r="F774" s="427">
        <v>119670.46</v>
      </c>
      <c r="I774" s="330"/>
      <c r="M774" s="330"/>
    </row>
    <row r="775" spans="1:13" ht="14" x14ac:dyDescent="0.25">
      <c r="A775" s="425"/>
      <c r="B775" s="425"/>
      <c r="C775" s="423" t="s">
        <v>3646</v>
      </c>
      <c r="D775" s="424" t="s">
        <v>3647</v>
      </c>
      <c r="E775" s="426" t="s">
        <v>3648</v>
      </c>
      <c r="F775" s="427">
        <v>126730.66</v>
      </c>
      <c r="I775" s="330"/>
      <c r="M775" s="330"/>
    </row>
    <row r="776" spans="1:13" ht="14" x14ac:dyDescent="0.25">
      <c r="A776" s="428"/>
      <c r="B776" s="428"/>
      <c r="C776" s="423" t="s">
        <v>3649</v>
      </c>
      <c r="D776" s="424" t="s">
        <v>3650</v>
      </c>
      <c r="E776" s="426" t="s">
        <v>3651</v>
      </c>
      <c r="F776" s="427">
        <v>133790.87</v>
      </c>
      <c r="I776" s="330"/>
      <c r="M776" s="330"/>
    </row>
    <row r="777" spans="1:13" ht="25" x14ac:dyDescent="0.25">
      <c r="A777" s="422" t="s">
        <v>2945</v>
      </c>
      <c r="B777" s="422" t="s">
        <v>2946</v>
      </c>
      <c r="C777" s="423"/>
      <c r="D777" s="424"/>
      <c r="E777" s="692" t="s">
        <v>2947</v>
      </c>
      <c r="F777" s="693"/>
      <c r="I777" s="330"/>
      <c r="M777" s="330"/>
    </row>
    <row r="778" spans="1:13" ht="14.5" x14ac:dyDescent="0.25">
      <c r="A778" s="425"/>
      <c r="B778" s="425"/>
      <c r="C778" s="423" t="s">
        <v>3652</v>
      </c>
      <c r="D778" s="424" t="s">
        <v>2949</v>
      </c>
      <c r="E778" s="426" t="s">
        <v>3653</v>
      </c>
      <c r="F778" s="427">
        <v>226.93</v>
      </c>
      <c r="I778" s="330"/>
      <c r="M778" s="330"/>
    </row>
    <row r="779" spans="1:13" ht="14.5" x14ac:dyDescent="0.25">
      <c r="A779" s="425"/>
      <c r="B779" s="425"/>
      <c r="C779" s="423" t="s">
        <v>3654</v>
      </c>
      <c r="D779" s="424" t="s">
        <v>2952</v>
      </c>
      <c r="E779" s="426" t="s">
        <v>3655</v>
      </c>
      <c r="F779" s="427">
        <v>397.13</v>
      </c>
      <c r="I779" s="330"/>
      <c r="M779" s="330"/>
    </row>
    <row r="780" spans="1:13" ht="14" x14ac:dyDescent="0.25">
      <c r="A780" s="425"/>
      <c r="B780" s="425"/>
      <c r="C780" s="423" t="s">
        <v>2954</v>
      </c>
      <c r="D780" s="424" t="s">
        <v>2955</v>
      </c>
      <c r="E780" s="426" t="s">
        <v>2956</v>
      </c>
      <c r="F780" s="427">
        <v>578.67999999999995</v>
      </c>
      <c r="I780" s="330"/>
      <c r="M780" s="330"/>
    </row>
    <row r="781" spans="1:13" ht="14" x14ac:dyDescent="0.25">
      <c r="A781" s="425"/>
      <c r="B781" s="425"/>
      <c r="C781" s="423" t="s">
        <v>2957</v>
      </c>
      <c r="D781" s="424" t="s">
        <v>2958</v>
      </c>
      <c r="E781" s="426" t="s">
        <v>2959</v>
      </c>
      <c r="F781" s="427">
        <v>773.73</v>
      </c>
      <c r="I781" s="330"/>
      <c r="M781" s="330"/>
    </row>
    <row r="782" spans="1:13" ht="14" x14ac:dyDescent="0.25">
      <c r="A782" s="425"/>
      <c r="B782" s="425"/>
      <c r="C782" s="423" t="s">
        <v>2960</v>
      </c>
      <c r="D782" s="424" t="s">
        <v>2961</v>
      </c>
      <c r="E782" s="426" t="s">
        <v>2962</v>
      </c>
      <c r="F782" s="427">
        <v>987.16</v>
      </c>
      <c r="I782" s="330"/>
      <c r="M782" s="330"/>
    </row>
    <row r="783" spans="1:13" ht="14" x14ac:dyDescent="0.25">
      <c r="A783" s="425"/>
      <c r="B783" s="425"/>
      <c r="C783" s="423" t="s">
        <v>2963</v>
      </c>
      <c r="D783" s="424" t="s">
        <v>2964</v>
      </c>
      <c r="E783" s="426" t="s">
        <v>2965</v>
      </c>
      <c r="F783" s="427">
        <v>1191.4000000000001</v>
      </c>
      <c r="I783" s="330"/>
      <c r="M783" s="330"/>
    </row>
    <row r="784" spans="1:13" ht="14" x14ac:dyDescent="0.25">
      <c r="A784" s="425"/>
      <c r="B784" s="425"/>
      <c r="C784" s="423" t="s">
        <v>2966</v>
      </c>
      <c r="D784" s="424" t="s">
        <v>2967</v>
      </c>
      <c r="E784" s="426" t="s">
        <v>2968</v>
      </c>
      <c r="F784" s="427">
        <v>1395.64</v>
      </c>
      <c r="I784" s="330"/>
      <c r="M784" s="330"/>
    </row>
    <row r="785" spans="1:13" ht="14" x14ac:dyDescent="0.25">
      <c r="A785" s="425"/>
      <c r="B785" s="425"/>
      <c r="C785" s="423" t="s">
        <v>2969</v>
      </c>
      <c r="D785" s="424" t="s">
        <v>2970</v>
      </c>
      <c r="E785" s="426" t="s">
        <v>2971</v>
      </c>
      <c r="F785" s="427">
        <v>1667.96</v>
      </c>
      <c r="I785" s="330"/>
      <c r="M785" s="330"/>
    </row>
    <row r="786" spans="1:13" ht="14" x14ac:dyDescent="0.25">
      <c r="A786" s="425"/>
      <c r="B786" s="425"/>
      <c r="C786" s="423" t="s">
        <v>2972</v>
      </c>
      <c r="D786" s="424" t="s">
        <v>2973</v>
      </c>
      <c r="E786" s="426" t="s">
        <v>2974</v>
      </c>
      <c r="F786" s="427">
        <v>2076.44</v>
      </c>
      <c r="I786" s="330"/>
      <c r="M786" s="330"/>
    </row>
    <row r="787" spans="1:13" ht="14" x14ac:dyDescent="0.25">
      <c r="A787" s="425"/>
      <c r="B787" s="425"/>
      <c r="C787" s="423" t="s">
        <v>2975</v>
      </c>
      <c r="D787" s="424" t="s">
        <v>2976</v>
      </c>
      <c r="E787" s="426" t="s">
        <v>2977</v>
      </c>
      <c r="F787" s="427">
        <v>2484.92</v>
      </c>
      <c r="I787" s="330"/>
      <c r="M787" s="330"/>
    </row>
    <row r="788" spans="1:13" ht="12.75" customHeight="1" x14ac:dyDescent="0.25">
      <c r="A788" s="425"/>
      <c r="B788" s="425"/>
      <c r="C788" s="423" t="s">
        <v>2978</v>
      </c>
      <c r="D788" s="424" t="s">
        <v>2979</v>
      </c>
      <c r="E788" s="426" t="s">
        <v>2980</v>
      </c>
      <c r="F788" s="427">
        <v>2893.4</v>
      </c>
      <c r="I788" s="330"/>
      <c r="M788" s="330"/>
    </row>
    <row r="789" spans="1:13" ht="14" x14ac:dyDescent="0.25">
      <c r="A789" s="425"/>
      <c r="B789" s="425"/>
      <c r="C789" s="423" t="s">
        <v>2981</v>
      </c>
      <c r="D789" s="424" t="s">
        <v>2982</v>
      </c>
      <c r="E789" s="426" t="s">
        <v>2983</v>
      </c>
      <c r="F789" s="427">
        <v>3301.88</v>
      </c>
      <c r="I789" s="330"/>
      <c r="M789" s="330"/>
    </row>
    <row r="790" spans="1:13" ht="14" x14ac:dyDescent="0.25">
      <c r="A790" s="425"/>
      <c r="B790" s="425"/>
      <c r="C790" s="423" t="s">
        <v>2984</v>
      </c>
      <c r="D790" s="424" t="s">
        <v>2985</v>
      </c>
      <c r="E790" s="426" t="s">
        <v>2986</v>
      </c>
      <c r="F790" s="427">
        <v>3846.52</v>
      </c>
      <c r="I790" s="330"/>
      <c r="M790" s="330"/>
    </row>
    <row r="791" spans="1:13" ht="14" x14ac:dyDescent="0.25">
      <c r="A791" s="425"/>
      <c r="B791" s="425"/>
      <c r="C791" s="423" t="s">
        <v>2987</v>
      </c>
      <c r="D791" s="424" t="s">
        <v>2988</v>
      </c>
      <c r="E791" s="426" t="s">
        <v>2989</v>
      </c>
      <c r="F791" s="427">
        <v>4663.4799999999996</v>
      </c>
      <c r="I791" s="330"/>
      <c r="M791" s="330"/>
    </row>
    <row r="792" spans="1:13" ht="14" x14ac:dyDescent="0.25">
      <c r="A792" s="425"/>
      <c r="B792" s="425"/>
      <c r="C792" s="423" t="s">
        <v>2990</v>
      </c>
      <c r="D792" s="424" t="s">
        <v>2991</v>
      </c>
      <c r="E792" s="426" t="s">
        <v>2992</v>
      </c>
      <c r="F792" s="427">
        <v>5480.44</v>
      </c>
      <c r="I792" s="330"/>
      <c r="M792" s="330"/>
    </row>
    <row r="793" spans="1:13" ht="14" x14ac:dyDescent="0.25">
      <c r="A793" s="425"/>
      <c r="B793" s="425"/>
      <c r="C793" s="423" t="s">
        <v>2993</v>
      </c>
      <c r="D793" s="424" t="s">
        <v>2994</v>
      </c>
      <c r="E793" s="426" t="s">
        <v>2995</v>
      </c>
      <c r="F793" s="427">
        <v>6297.4</v>
      </c>
      <c r="I793" s="330"/>
      <c r="M793" s="330"/>
    </row>
    <row r="794" spans="1:13" ht="14" x14ac:dyDescent="0.25">
      <c r="A794" s="425"/>
      <c r="B794" s="425"/>
      <c r="C794" s="423" t="s">
        <v>2996</v>
      </c>
      <c r="D794" s="424" t="s">
        <v>2997</v>
      </c>
      <c r="E794" s="426" t="s">
        <v>2998</v>
      </c>
      <c r="F794" s="427">
        <v>7114.36</v>
      </c>
      <c r="I794" s="330"/>
      <c r="M794" s="330"/>
    </row>
    <row r="795" spans="1:13" ht="14" x14ac:dyDescent="0.25">
      <c r="A795" s="425"/>
      <c r="B795" s="425"/>
      <c r="C795" s="423" t="s">
        <v>2999</v>
      </c>
      <c r="D795" s="424" t="s">
        <v>3000</v>
      </c>
      <c r="E795" s="426" t="s">
        <v>3001</v>
      </c>
      <c r="F795" s="427">
        <v>8203.64</v>
      </c>
      <c r="I795" s="330"/>
      <c r="M795" s="330"/>
    </row>
    <row r="796" spans="1:13" ht="14" x14ac:dyDescent="0.25">
      <c r="A796" s="425"/>
      <c r="B796" s="425"/>
      <c r="C796" s="423" t="s">
        <v>3002</v>
      </c>
      <c r="D796" s="424" t="s">
        <v>3003</v>
      </c>
      <c r="E796" s="426" t="s">
        <v>3004</v>
      </c>
      <c r="F796" s="427">
        <v>9837.56</v>
      </c>
      <c r="I796" s="330"/>
      <c r="M796" s="330"/>
    </row>
    <row r="797" spans="1:13" ht="14" x14ac:dyDescent="0.25">
      <c r="A797" s="425"/>
      <c r="B797" s="425"/>
      <c r="C797" s="423" t="s">
        <v>3005</v>
      </c>
      <c r="D797" s="424" t="s">
        <v>3006</v>
      </c>
      <c r="E797" s="426" t="s">
        <v>3007</v>
      </c>
      <c r="F797" s="427">
        <v>11471.48</v>
      </c>
      <c r="I797" s="330"/>
      <c r="M797" s="330"/>
    </row>
    <row r="798" spans="1:13" ht="14" x14ac:dyDescent="0.25">
      <c r="A798" s="425"/>
      <c r="B798" s="425"/>
      <c r="C798" s="423" t="s">
        <v>3008</v>
      </c>
      <c r="D798" s="424" t="s">
        <v>3009</v>
      </c>
      <c r="E798" s="426" t="s">
        <v>3010</v>
      </c>
      <c r="F798" s="427">
        <v>13105.4</v>
      </c>
      <c r="I798" s="330"/>
      <c r="M798" s="330"/>
    </row>
    <row r="799" spans="1:13" ht="14" x14ac:dyDescent="0.25">
      <c r="A799" s="425"/>
      <c r="B799" s="425"/>
      <c r="C799" s="423" t="s">
        <v>3011</v>
      </c>
      <c r="D799" s="424" t="s">
        <v>3012</v>
      </c>
      <c r="E799" s="426" t="s">
        <v>3013</v>
      </c>
      <c r="F799" s="427">
        <v>14739.32</v>
      </c>
      <c r="I799" s="330"/>
      <c r="M799" s="330"/>
    </row>
    <row r="800" spans="1:13" ht="14" x14ac:dyDescent="0.25">
      <c r="A800" s="428"/>
      <c r="B800" s="428"/>
      <c r="C800" s="423" t="s">
        <v>3014</v>
      </c>
      <c r="D800" s="424" t="s">
        <v>3015</v>
      </c>
      <c r="E800" s="426" t="s">
        <v>3656</v>
      </c>
      <c r="F800" s="427">
        <v>16373.24</v>
      </c>
      <c r="I800" s="330"/>
      <c r="M800" s="330"/>
    </row>
    <row r="801" spans="1:13" ht="25" x14ac:dyDescent="0.25">
      <c r="A801" s="422" t="s">
        <v>3016</v>
      </c>
      <c r="B801" s="422" t="s">
        <v>3017</v>
      </c>
      <c r="C801" s="423"/>
      <c r="D801" s="424"/>
      <c r="E801" s="692" t="s">
        <v>3018</v>
      </c>
      <c r="F801" s="693"/>
      <c r="I801" s="330"/>
      <c r="M801" s="330"/>
    </row>
    <row r="802" spans="1:13" ht="14.5" x14ac:dyDescent="0.25">
      <c r="A802" s="425"/>
      <c r="B802" s="425"/>
      <c r="C802" s="423" t="s">
        <v>3657</v>
      </c>
      <c r="D802" s="424" t="s">
        <v>3020</v>
      </c>
      <c r="E802" s="426" t="s">
        <v>3658</v>
      </c>
      <c r="F802" s="427">
        <v>302.48</v>
      </c>
      <c r="I802" s="330"/>
      <c r="M802" s="330"/>
    </row>
    <row r="803" spans="1:13" ht="12.75" customHeight="1" x14ac:dyDescent="0.25">
      <c r="A803" s="425"/>
      <c r="B803" s="425"/>
      <c r="C803" s="423" t="s">
        <v>3659</v>
      </c>
      <c r="D803" s="424" t="s">
        <v>3022</v>
      </c>
      <c r="E803" s="426" t="s">
        <v>3660</v>
      </c>
      <c r="F803" s="427">
        <v>604.97</v>
      </c>
      <c r="I803" s="330"/>
      <c r="M803" s="330"/>
    </row>
    <row r="804" spans="1:13" ht="14" x14ac:dyDescent="0.25">
      <c r="A804" s="425"/>
      <c r="B804" s="425"/>
      <c r="C804" s="423" t="s">
        <v>3023</v>
      </c>
      <c r="D804" s="424" t="s">
        <v>3024</v>
      </c>
      <c r="E804" s="426" t="s">
        <v>3025</v>
      </c>
      <c r="F804" s="427">
        <v>907.45</v>
      </c>
      <c r="I804" s="330"/>
      <c r="M804" s="330"/>
    </row>
    <row r="805" spans="1:13" ht="14" x14ac:dyDescent="0.25">
      <c r="A805" s="425"/>
      <c r="B805" s="425"/>
      <c r="C805" s="423" t="s">
        <v>3026</v>
      </c>
      <c r="D805" s="424" t="s">
        <v>3027</v>
      </c>
      <c r="E805" s="426" t="s">
        <v>3028</v>
      </c>
      <c r="F805" s="427">
        <v>1361.18</v>
      </c>
      <c r="I805" s="330"/>
      <c r="M805" s="330"/>
    </row>
    <row r="806" spans="1:13" ht="14" x14ac:dyDescent="0.25">
      <c r="A806" s="425"/>
      <c r="B806" s="425"/>
      <c r="C806" s="423" t="s">
        <v>3029</v>
      </c>
      <c r="D806" s="424" t="s">
        <v>3030</v>
      </c>
      <c r="E806" s="426" t="s">
        <v>1418</v>
      </c>
      <c r="F806" s="427">
        <v>1814.9</v>
      </c>
      <c r="I806" s="330"/>
      <c r="M806" s="330"/>
    </row>
    <row r="807" spans="1:13" ht="14" x14ac:dyDescent="0.25">
      <c r="A807" s="425"/>
      <c r="B807" s="425"/>
      <c r="C807" s="423" t="s">
        <v>3031</v>
      </c>
      <c r="D807" s="424" t="s">
        <v>3032</v>
      </c>
      <c r="E807" s="426" t="s">
        <v>1421</v>
      </c>
      <c r="F807" s="427">
        <v>2268.63</v>
      </c>
      <c r="I807" s="330"/>
      <c r="M807" s="330"/>
    </row>
    <row r="808" spans="1:13" ht="14" x14ac:dyDescent="0.25">
      <c r="A808" s="425"/>
      <c r="B808" s="425"/>
      <c r="C808" s="423" t="s">
        <v>3033</v>
      </c>
      <c r="D808" s="424" t="s">
        <v>3034</v>
      </c>
      <c r="E808" s="426" t="s">
        <v>1424</v>
      </c>
      <c r="F808" s="427">
        <v>2722.35</v>
      </c>
      <c r="I808" s="330"/>
      <c r="M808" s="330"/>
    </row>
    <row r="809" spans="1:13" ht="12.75" customHeight="1" x14ac:dyDescent="0.25">
      <c r="A809" s="425"/>
      <c r="B809" s="425"/>
      <c r="C809" s="423" t="s">
        <v>3035</v>
      </c>
      <c r="D809" s="424" t="s">
        <v>3036</v>
      </c>
      <c r="E809" s="426" t="s">
        <v>1427</v>
      </c>
      <c r="F809" s="427">
        <v>3176.08</v>
      </c>
      <c r="I809" s="330"/>
      <c r="M809" s="330"/>
    </row>
    <row r="810" spans="1:13" ht="14" x14ac:dyDescent="0.25">
      <c r="A810" s="425"/>
      <c r="B810" s="425"/>
      <c r="C810" s="423" t="s">
        <v>3037</v>
      </c>
      <c r="D810" s="424" t="s">
        <v>3038</v>
      </c>
      <c r="E810" s="426" t="s">
        <v>1430</v>
      </c>
      <c r="F810" s="427">
        <v>3629.8</v>
      </c>
      <c r="I810" s="330"/>
      <c r="M810" s="330"/>
    </row>
    <row r="811" spans="1:13" ht="14" x14ac:dyDescent="0.25">
      <c r="A811" s="425"/>
      <c r="B811" s="425"/>
      <c r="C811" s="423" t="s">
        <v>3039</v>
      </c>
      <c r="D811" s="424" t="s">
        <v>3040</v>
      </c>
      <c r="E811" s="426" t="s">
        <v>1433</v>
      </c>
      <c r="F811" s="427">
        <v>4083.53</v>
      </c>
      <c r="I811" s="330"/>
      <c r="M811" s="330"/>
    </row>
    <row r="812" spans="1:13" ht="14" x14ac:dyDescent="0.25">
      <c r="A812" s="425"/>
      <c r="B812" s="425"/>
      <c r="C812" s="423" t="s">
        <v>3041</v>
      </c>
      <c r="D812" s="424" t="s">
        <v>3042</v>
      </c>
      <c r="E812" s="426" t="s">
        <v>1436</v>
      </c>
      <c r="F812" s="427">
        <v>4537.25</v>
      </c>
      <c r="I812" s="330"/>
      <c r="M812" s="330"/>
    </row>
    <row r="813" spans="1:13" ht="14" x14ac:dyDescent="0.25">
      <c r="A813" s="425"/>
      <c r="B813" s="425"/>
      <c r="C813" s="423" t="s">
        <v>3043</v>
      </c>
      <c r="D813" s="424" t="s">
        <v>3044</v>
      </c>
      <c r="E813" s="426" t="s">
        <v>1439</v>
      </c>
      <c r="F813" s="427">
        <v>4990.9799999999996</v>
      </c>
      <c r="I813" s="330"/>
      <c r="M813" s="330"/>
    </row>
    <row r="814" spans="1:13" ht="14" x14ac:dyDescent="0.25">
      <c r="A814" s="428"/>
      <c r="B814" s="428"/>
      <c r="C814" s="423" t="s">
        <v>3045</v>
      </c>
      <c r="D814" s="424" t="s">
        <v>3046</v>
      </c>
      <c r="E814" s="426" t="s">
        <v>3338</v>
      </c>
      <c r="F814" s="427">
        <v>5444.7</v>
      </c>
      <c r="I814" s="330"/>
      <c r="M814" s="330"/>
    </row>
    <row r="815" spans="1:13" ht="25" x14ac:dyDescent="0.25">
      <c r="A815" s="422" t="s">
        <v>3047</v>
      </c>
      <c r="B815" s="422" t="s">
        <v>3048</v>
      </c>
      <c r="C815" s="423"/>
      <c r="D815" s="424"/>
      <c r="E815" s="692" t="s">
        <v>3049</v>
      </c>
      <c r="F815" s="693"/>
      <c r="I815" s="330"/>
      <c r="M815" s="330"/>
    </row>
    <row r="816" spans="1:13" ht="14" x14ac:dyDescent="0.25">
      <c r="A816" s="425"/>
      <c r="B816" s="425"/>
      <c r="C816" s="423" t="s">
        <v>3050</v>
      </c>
      <c r="D816" s="424" t="s">
        <v>3051</v>
      </c>
      <c r="E816" s="426" t="s">
        <v>1663</v>
      </c>
      <c r="F816" s="427">
        <v>5572.2</v>
      </c>
      <c r="I816" s="330"/>
      <c r="M816" s="330"/>
    </row>
    <row r="817" spans="1:13" ht="14" x14ac:dyDescent="0.25">
      <c r="A817" s="425"/>
      <c r="B817" s="425"/>
      <c r="C817" s="423" t="s">
        <v>3052</v>
      </c>
      <c r="D817" s="424" t="s">
        <v>3053</v>
      </c>
      <c r="E817" s="426" t="s">
        <v>1666</v>
      </c>
      <c r="F817" s="427">
        <v>11144.4</v>
      </c>
      <c r="I817" s="330"/>
      <c r="M817" s="330"/>
    </row>
    <row r="818" spans="1:13" ht="14" x14ac:dyDescent="0.25">
      <c r="A818" s="425"/>
      <c r="B818" s="425"/>
      <c r="C818" s="423" t="s">
        <v>3054</v>
      </c>
      <c r="D818" s="424" t="s">
        <v>3055</v>
      </c>
      <c r="E818" s="426" t="s">
        <v>2202</v>
      </c>
      <c r="F818" s="427">
        <v>16716.599999999999</v>
      </c>
      <c r="I818" s="330"/>
      <c r="M818" s="330"/>
    </row>
    <row r="819" spans="1:13" ht="14" x14ac:dyDescent="0.25">
      <c r="A819" s="425"/>
      <c r="B819" s="425"/>
      <c r="C819" s="423" t="s">
        <v>3056</v>
      </c>
      <c r="D819" s="424" t="s">
        <v>3057</v>
      </c>
      <c r="E819" s="426" t="s">
        <v>2205</v>
      </c>
      <c r="F819" s="427">
        <v>22288.799999999999</v>
      </c>
      <c r="I819" s="330"/>
      <c r="M819" s="330"/>
    </row>
    <row r="820" spans="1:13" ht="14" x14ac:dyDescent="0.25">
      <c r="A820" s="425"/>
      <c r="B820" s="425"/>
      <c r="C820" s="423" t="s">
        <v>3058</v>
      </c>
      <c r="D820" s="424" t="s">
        <v>3059</v>
      </c>
      <c r="E820" s="426" t="s">
        <v>2208</v>
      </c>
      <c r="F820" s="427">
        <v>27861</v>
      </c>
      <c r="I820" s="330"/>
      <c r="M820" s="330"/>
    </row>
    <row r="821" spans="1:13" ht="14" x14ac:dyDescent="0.25">
      <c r="A821" s="425"/>
      <c r="B821" s="425"/>
      <c r="C821" s="423" t="s">
        <v>3060</v>
      </c>
      <c r="D821" s="424" t="s">
        <v>3061</v>
      </c>
      <c r="E821" s="426" t="s">
        <v>2211</v>
      </c>
      <c r="F821" s="427">
        <v>33433.199999999997</v>
      </c>
      <c r="I821" s="330"/>
      <c r="M821" s="330"/>
    </row>
    <row r="822" spans="1:13" ht="14" x14ac:dyDescent="0.25">
      <c r="A822" s="425"/>
      <c r="B822" s="425"/>
      <c r="C822" s="423" t="s">
        <v>3062</v>
      </c>
      <c r="D822" s="424" t="s">
        <v>3063</v>
      </c>
      <c r="E822" s="426" t="s">
        <v>2214</v>
      </c>
      <c r="F822" s="427">
        <v>39005.4</v>
      </c>
      <c r="I822" s="330"/>
      <c r="M822" s="330"/>
    </row>
    <row r="823" spans="1:13" ht="14" x14ac:dyDescent="0.25">
      <c r="A823" s="425"/>
      <c r="B823" s="425"/>
      <c r="C823" s="423" t="s">
        <v>3064</v>
      </c>
      <c r="D823" s="424" t="s">
        <v>3065</v>
      </c>
      <c r="E823" s="426" t="s">
        <v>2217</v>
      </c>
      <c r="F823" s="427">
        <v>44577.599999999999</v>
      </c>
      <c r="I823" s="330"/>
      <c r="M823" s="330"/>
    </row>
    <row r="824" spans="1:13" ht="14" x14ac:dyDescent="0.25">
      <c r="A824" s="425"/>
      <c r="B824" s="425"/>
      <c r="C824" s="423" t="s">
        <v>3066</v>
      </c>
      <c r="D824" s="424" t="s">
        <v>3067</v>
      </c>
      <c r="E824" s="426" t="s">
        <v>2220</v>
      </c>
      <c r="F824" s="427">
        <v>50149.8</v>
      </c>
      <c r="I824" s="330"/>
      <c r="M824" s="330"/>
    </row>
    <row r="825" spans="1:13" ht="14" x14ac:dyDescent="0.25">
      <c r="A825" s="425"/>
      <c r="B825" s="425"/>
      <c r="C825" s="423" t="s">
        <v>3068</v>
      </c>
      <c r="D825" s="424" t="s">
        <v>3069</v>
      </c>
      <c r="E825" s="426" t="s">
        <v>1028</v>
      </c>
      <c r="F825" s="427">
        <v>55722</v>
      </c>
      <c r="I825" s="330"/>
      <c r="M825" s="330"/>
    </row>
    <row r="826" spans="1:13" ht="14" x14ac:dyDescent="0.25">
      <c r="A826" s="428"/>
      <c r="B826" s="428"/>
      <c r="C826" s="423" t="s">
        <v>3070</v>
      </c>
      <c r="D826" s="424" t="s">
        <v>3071</v>
      </c>
      <c r="E826" s="426" t="s">
        <v>1029</v>
      </c>
      <c r="F826" s="427">
        <v>61294.2</v>
      </c>
      <c r="I826" s="330"/>
      <c r="M826" s="330"/>
    </row>
    <row r="827" spans="1:13" ht="14" x14ac:dyDescent="0.25">
      <c r="A827" s="440"/>
      <c r="B827" s="440"/>
      <c r="C827" s="439" t="s">
        <v>3072</v>
      </c>
      <c r="D827" s="434" t="s">
        <v>3073</v>
      </c>
      <c r="E827" s="435" t="s">
        <v>1030</v>
      </c>
      <c r="F827" s="436">
        <v>66866.399999999994</v>
      </c>
      <c r="I827" s="330"/>
      <c r="M827" s="330"/>
    </row>
    <row r="828" spans="1:13" ht="14" x14ac:dyDescent="0.25">
      <c r="A828" s="425"/>
      <c r="B828" s="425"/>
      <c r="C828" s="423" t="s">
        <v>3074</v>
      </c>
      <c r="D828" s="424" t="s">
        <v>3075</v>
      </c>
      <c r="E828" s="426" t="s">
        <v>3076</v>
      </c>
      <c r="F828" s="427">
        <v>72438.600000000006</v>
      </c>
      <c r="I828" s="330"/>
      <c r="M828" s="330"/>
    </row>
    <row r="829" spans="1:13" ht="12.75" customHeight="1" x14ac:dyDescent="0.25">
      <c r="A829" s="425"/>
      <c r="B829" s="425"/>
      <c r="C829" s="423" t="s">
        <v>3077</v>
      </c>
      <c r="D829" s="424" t="s">
        <v>3078</v>
      </c>
      <c r="E829" s="426" t="s">
        <v>3079</v>
      </c>
      <c r="F829" s="427">
        <v>78010.8</v>
      </c>
      <c r="I829" s="330"/>
      <c r="M829" s="330"/>
    </row>
    <row r="830" spans="1:13" ht="14" x14ac:dyDescent="0.25">
      <c r="A830" s="425"/>
      <c r="B830" s="425"/>
      <c r="C830" s="423" t="s">
        <v>3080</v>
      </c>
      <c r="D830" s="424" t="s">
        <v>3081</v>
      </c>
      <c r="E830" s="426" t="s">
        <v>3082</v>
      </c>
      <c r="F830" s="427">
        <v>83583</v>
      </c>
      <c r="I830" s="330"/>
      <c r="M830" s="330"/>
    </row>
    <row r="831" spans="1:13" ht="14" x14ac:dyDescent="0.25">
      <c r="A831" s="425"/>
      <c r="B831" s="425"/>
      <c r="C831" s="423" t="s">
        <v>3083</v>
      </c>
      <c r="D831" s="424" t="s">
        <v>3084</v>
      </c>
      <c r="E831" s="426" t="s">
        <v>3085</v>
      </c>
      <c r="F831" s="427">
        <v>89155.199999999997</v>
      </c>
      <c r="I831" s="330"/>
      <c r="M831" s="330"/>
    </row>
    <row r="832" spans="1:13" ht="14" x14ac:dyDescent="0.25">
      <c r="A832" s="425"/>
      <c r="B832" s="425"/>
      <c r="C832" s="423" t="s">
        <v>3086</v>
      </c>
      <c r="D832" s="424" t="s">
        <v>3087</v>
      </c>
      <c r="E832" s="426" t="s">
        <v>3088</v>
      </c>
      <c r="F832" s="427">
        <v>94727.4</v>
      </c>
      <c r="I832" s="330"/>
      <c r="M832" s="330"/>
    </row>
    <row r="833" spans="1:13" ht="14" x14ac:dyDescent="0.25">
      <c r="A833" s="425"/>
      <c r="B833" s="425"/>
      <c r="C833" s="423" t="s">
        <v>3089</v>
      </c>
      <c r="D833" s="424" t="s">
        <v>3090</v>
      </c>
      <c r="E833" s="426" t="s">
        <v>3091</v>
      </c>
      <c r="F833" s="427">
        <v>100299.6</v>
      </c>
      <c r="I833" s="330"/>
      <c r="M833" s="330"/>
    </row>
    <row r="834" spans="1:13" ht="14" x14ac:dyDescent="0.25">
      <c r="A834" s="425"/>
      <c r="B834" s="425"/>
      <c r="C834" s="423" t="s">
        <v>3092</v>
      </c>
      <c r="D834" s="424" t="s">
        <v>3093</v>
      </c>
      <c r="E834" s="426" t="s">
        <v>3094</v>
      </c>
      <c r="F834" s="427">
        <v>105871.8</v>
      </c>
      <c r="I834" s="330"/>
      <c r="M834" s="330"/>
    </row>
    <row r="835" spans="1:13" ht="14" x14ac:dyDescent="0.25">
      <c r="A835" s="425"/>
      <c r="B835" s="425"/>
      <c r="C835" s="423" t="s">
        <v>3095</v>
      </c>
      <c r="D835" s="424"/>
      <c r="E835" s="426" t="s">
        <v>3661</v>
      </c>
      <c r="F835" s="427"/>
      <c r="I835" s="330"/>
      <c r="M835" s="330"/>
    </row>
    <row r="836" spans="1:13" ht="14" x14ac:dyDescent="0.25">
      <c r="A836" s="425"/>
      <c r="B836" s="425"/>
      <c r="C836" s="423" t="s">
        <v>3662</v>
      </c>
      <c r="D836" s="424" t="s">
        <v>3663</v>
      </c>
      <c r="E836" s="426" t="s">
        <v>3664</v>
      </c>
      <c r="F836" s="427">
        <v>114230.1</v>
      </c>
      <c r="I836" s="330"/>
      <c r="M836" s="330"/>
    </row>
    <row r="837" spans="1:13" ht="14" x14ac:dyDescent="0.25">
      <c r="A837" s="425"/>
      <c r="B837" s="425"/>
      <c r="C837" s="423" t="s">
        <v>3665</v>
      </c>
      <c r="D837" s="424" t="s">
        <v>3666</v>
      </c>
      <c r="E837" s="426" t="s">
        <v>3667</v>
      </c>
      <c r="F837" s="427">
        <v>125374.5</v>
      </c>
      <c r="I837" s="330"/>
      <c r="M837" s="330"/>
    </row>
    <row r="838" spans="1:13" ht="14" x14ac:dyDescent="0.25">
      <c r="A838" s="425"/>
      <c r="B838" s="425"/>
      <c r="C838" s="423" t="s">
        <v>3668</v>
      </c>
      <c r="D838" s="424" t="s">
        <v>3669</v>
      </c>
      <c r="E838" s="426" t="s">
        <v>3670</v>
      </c>
      <c r="F838" s="427">
        <v>136518.9</v>
      </c>
      <c r="I838" s="330"/>
      <c r="M838" s="330"/>
    </row>
    <row r="839" spans="1:13" ht="14" x14ac:dyDescent="0.25">
      <c r="A839" s="425"/>
      <c r="B839" s="425"/>
      <c r="C839" s="423" t="s">
        <v>3671</v>
      </c>
      <c r="D839" s="424" t="s">
        <v>3672</v>
      </c>
      <c r="E839" s="426" t="s">
        <v>3673</v>
      </c>
      <c r="F839" s="427">
        <v>147663.29999999999</v>
      </c>
      <c r="I839" s="330"/>
      <c r="M839" s="330"/>
    </row>
    <row r="840" spans="1:13" ht="14" x14ac:dyDescent="0.25">
      <c r="A840" s="425"/>
      <c r="B840" s="425"/>
      <c r="C840" s="423" t="s">
        <v>3674</v>
      </c>
      <c r="D840" s="424" t="s">
        <v>3675</v>
      </c>
      <c r="E840" s="426" t="s">
        <v>3676</v>
      </c>
      <c r="F840" s="427">
        <v>161593.79999999999</v>
      </c>
      <c r="I840" s="330"/>
      <c r="M840" s="330"/>
    </row>
    <row r="841" spans="1:13" ht="14" x14ac:dyDescent="0.25">
      <c r="A841" s="425"/>
      <c r="B841" s="425"/>
      <c r="C841" s="423" t="s">
        <v>3677</v>
      </c>
      <c r="D841" s="424" t="s">
        <v>3678</v>
      </c>
      <c r="E841" s="426" t="s">
        <v>3679</v>
      </c>
      <c r="F841" s="427">
        <v>183882.6</v>
      </c>
      <c r="I841" s="330"/>
      <c r="M841" s="330"/>
    </row>
    <row r="842" spans="1:13" ht="14" x14ac:dyDescent="0.25">
      <c r="A842" s="425"/>
      <c r="B842" s="425"/>
      <c r="C842" s="439" t="s">
        <v>3680</v>
      </c>
      <c r="D842" s="434" t="s">
        <v>3681</v>
      </c>
      <c r="E842" s="435" t="s">
        <v>3682</v>
      </c>
      <c r="F842" s="436">
        <v>215458.4</v>
      </c>
      <c r="I842" s="330"/>
      <c r="M842" s="330"/>
    </row>
    <row r="843" spans="1:13" ht="14" x14ac:dyDescent="0.25">
      <c r="A843" s="425"/>
      <c r="B843" s="425"/>
      <c r="C843" s="423" t="s">
        <v>3683</v>
      </c>
      <c r="D843" s="424" t="s">
        <v>3684</v>
      </c>
      <c r="E843" s="426" t="s">
        <v>3685</v>
      </c>
      <c r="F843" s="427">
        <v>260036</v>
      </c>
      <c r="I843" s="330"/>
      <c r="M843" s="330"/>
    </row>
    <row r="844" spans="1:13" ht="14" x14ac:dyDescent="0.25">
      <c r="A844" s="425"/>
      <c r="B844" s="425"/>
      <c r="C844" s="423" t="s">
        <v>3686</v>
      </c>
      <c r="D844" s="424" t="s">
        <v>3687</v>
      </c>
      <c r="E844" s="426" t="s">
        <v>3688</v>
      </c>
      <c r="F844" s="427">
        <v>319472.8</v>
      </c>
      <c r="I844" s="330"/>
      <c r="M844" s="330"/>
    </row>
    <row r="845" spans="1:13" ht="14" x14ac:dyDescent="0.25">
      <c r="A845" s="425"/>
      <c r="B845" s="425"/>
      <c r="C845" s="423" t="s">
        <v>3689</v>
      </c>
      <c r="D845" s="424" t="s">
        <v>3690</v>
      </c>
      <c r="E845" s="426" t="s">
        <v>3691</v>
      </c>
      <c r="F845" s="427">
        <v>408628</v>
      </c>
      <c r="I845" s="330"/>
      <c r="M845" s="330"/>
    </row>
    <row r="846" spans="1:13" ht="14" x14ac:dyDescent="0.25">
      <c r="A846" s="428"/>
      <c r="B846" s="428"/>
      <c r="C846" s="423" t="s">
        <v>3692</v>
      </c>
      <c r="D846" s="424" t="s">
        <v>3693</v>
      </c>
      <c r="E846" s="426" t="s">
        <v>3694</v>
      </c>
      <c r="F846" s="427">
        <v>497783.2</v>
      </c>
      <c r="I846" s="330"/>
      <c r="M846" s="330"/>
    </row>
    <row r="847" spans="1:13" ht="25" x14ac:dyDescent="0.25">
      <c r="A847" s="422" t="s">
        <v>3097</v>
      </c>
      <c r="B847" s="422" t="s">
        <v>3098</v>
      </c>
      <c r="C847" s="423"/>
      <c r="D847" s="424"/>
      <c r="E847" s="692" t="s">
        <v>3099</v>
      </c>
      <c r="F847" s="693"/>
      <c r="I847" s="330"/>
      <c r="M847" s="330"/>
    </row>
    <row r="848" spans="1:13" ht="14" x14ac:dyDescent="0.25">
      <c r="A848" s="425"/>
      <c r="B848" s="425"/>
      <c r="C848" s="423" t="s">
        <v>3100</v>
      </c>
      <c r="D848" s="424" t="s">
        <v>3101</v>
      </c>
      <c r="E848" s="426" t="s">
        <v>1663</v>
      </c>
      <c r="F848" s="427">
        <v>901.92</v>
      </c>
      <c r="I848" s="330"/>
      <c r="M848" s="330"/>
    </row>
    <row r="849" spans="1:13" ht="14" x14ac:dyDescent="0.25">
      <c r="A849" s="425"/>
      <c r="B849" s="425"/>
      <c r="C849" s="423" t="s">
        <v>3102</v>
      </c>
      <c r="D849" s="424" t="s">
        <v>3103</v>
      </c>
      <c r="E849" s="426" t="s">
        <v>1666</v>
      </c>
      <c r="F849" s="427">
        <v>1803.84</v>
      </c>
      <c r="I849" s="330"/>
      <c r="M849" s="330"/>
    </row>
    <row r="850" spans="1:13" ht="14" x14ac:dyDescent="0.25">
      <c r="A850" s="425"/>
      <c r="B850" s="425"/>
      <c r="C850" s="423" t="s">
        <v>3104</v>
      </c>
      <c r="D850" s="424" t="s">
        <v>3105</v>
      </c>
      <c r="E850" s="426" t="s">
        <v>2202</v>
      </c>
      <c r="F850" s="427">
        <v>2705.76</v>
      </c>
      <c r="I850" s="330"/>
      <c r="M850" s="330"/>
    </row>
    <row r="851" spans="1:13" ht="14" x14ac:dyDescent="0.25">
      <c r="A851" s="425"/>
      <c r="B851" s="425"/>
      <c r="C851" s="423" t="s">
        <v>3106</v>
      </c>
      <c r="D851" s="424" t="s">
        <v>3107</v>
      </c>
      <c r="E851" s="426" t="s">
        <v>2205</v>
      </c>
      <c r="F851" s="427">
        <v>3607.68</v>
      </c>
      <c r="I851" s="330"/>
      <c r="M851" s="330"/>
    </row>
    <row r="852" spans="1:13" ht="14" x14ac:dyDescent="0.25">
      <c r="A852" s="425"/>
      <c r="B852" s="425"/>
      <c r="C852" s="423" t="s">
        <v>3108</v>
      </c>
      <c r="D852" s="424" t="s">
        <v>3109</v>
      </c>
      <c r="E852" s="426" t="s">
        <v>3110</v>
      </c>
      <c r="F852" s="427">
        <v>4509.6000000000004</v>
      </c>
      <c r="I852" s="330"/>
      <c r="M852" s="330"/>
    </row>
    <row r="853" spans="1:13" ht="14" x14ac:dyDescent="0.25">
      <c r="A853" s="425"/>
      <c r="B853" s="425"/>
      <c r="C853" s="423" t="s">
        <v>3111</v>
      </c>
      <c r="D853" s="424" t="s">
        <v>3112</v>
      </c>
      <c r="E853" s="426" t="s">
        <v>3113</v>
      </c>
      <c r="F853" s="427">
        <v>6012.8</v>
      </c>
      <c r="I853" s="330"/>
      <c r="M853" s="330"/>
    </row>
    <row r="854" spans="1:13" ht="14" x14ac:dyDescent="0.25">
      <c r="A854" s="425"/>
      <c r="B854" s="425"/>
      <c r="C854" s="423" t="s">
        <v>3114</v>
      </c>
      <c r="D854" s="424" t="s">
        <v>3115</v>
      </c>
      <c r="E854" s="426" t="s">
        <v>3116</v>
      </c>
      <c r="F854" s="427">
        <v>12025.6</v>
      </c>
      <c r="I854" s="330"/>
      <c r="M854" s="330"/>
    </row>
    <row r="855" spans="1:13" ht="14" x14ac:dyDescent="0.25">
      <c r="A855" s="425"/>
      <c r="B855" s="425"/>
      <c r="C855" s="423" t="s">
        <v>3117</v>
      </c>
      <c r="D855" s="424" t="s">
        <v>3118</v>
      </c>
      <c r="E855" s="426" t="s">
        <v>3119</v>
      </c>
      <c r="F855" s="427">
        <v>18038.400000000001</v>
      </c>
      <c r="I855" s="330"/>
      <c r="M855" s="330"/>
    </row>
    <row r="856" spans="1:13" ht="14" x14ac:dyDescent="0.25">
      <c r="A856" s="425"/>
      <c r="B856" s="425"/>
      <c r="C856" s="423" t="s">
        <v>3120</v>
      </c>
      <c r="D856" s="424" t="s">
        <v>3121</v>
      </c>
      <c r="E856" s="426" t="s">
        <v>3122</v>
      </c>
      <c r="F856" s="427">
        <v>24051.200000000001</v>
      </c>
      <c r="I856" s="330"/>
      <c r="M856" s="330"/>
    </row>
    <row r="857" spans="1:13" ht="14" x14ac:dyDescent="0.25">
      <c r="A857" s="425"/>
      <c r="B857" s="425"/>
      <c r="C857" s="423" t="s">
        <v>3123</v>
      </c>
      <c r="D857" s="424" t="s">
        <v>3124</v>
      </c>
      <c r="E857" s="426" t="s">
        <v>3125</v>
      </c>
      <c r="F857" s="427">
        <v>30064</v>
      </c>
      <c r="I857" s="330"/>
      <c r="M857" s="330"/>
    </row>
    <row r="858" spans="1:13" ht="14" x14ac:dyDescent="0.25">
      <c r="A858" s="425"/>
      <c r="B858" s="425"/>
      <c r="C858" s="423" t="s">
        <v>3126</v>
      </c>
      <c r="D858" s="424" t="s">
        <v>3127</v>
      </c>
      <c r="E858" s="426" t="s">
        <v>3128</v>
      </c>
      <c r="F858" s="427">
        <v>36076.800000000003</v>
      </c>
      <c r="I858" s="330"/>
      <c r="M858" s="330"/>
    </row>
    <row r="859" spans="1:13" ht="12.75" customHeight="1" x14ac:dyDescent="0.25">
      <c r="A859" s="425"/>
      <c r="B859" s="425"/>
      <c r="C859" s="423" t="s">
        <v>3129</v>
      </c>
      <c r="D859" s="424" t="s">
        <v>3130</v>
      </c>
      <c r="E859" s="426" t="s">
        <v>3131</v>
      </c>
      <c r="F859" s="427">
        <v>42089.599999999999</v>
      </c>
      <c r="I859" s="330"/>
      <c r="M859" s="330"/>
    </row>
    <row r="860" spans="1:13" ht="14" x14ac:dyDescent="0.25">
      <c r="A860" s="425"/>
      <c r="B860" s="425"/>
      <c r="C860" s="423" t="s">
        <v>3132</v>
      </c>
      <c r="D860" s="424" t="s">
        <v>3133</v>
      </c>
      <c r="E860" s="426" t="s">
        <v>3134</v>
      </c>
      <c r="F860" s="427">
        <v>48102.400000000001</v>
      </c>
      <c r="I860" s="330"/>
      <c r="M860" s="330"/>
    </row>
    <row r="861" spans="1:13" ht="14" x14ac:dyDescent="0.25">
      <c r="A861" s="425"/>
      <c r="B861" s="425"/>
      <c r="C861" s="423" t="s">
        <v>3135</v>
      </c>
      <c r="D861" s="424" t="s">
        <v>3136</v>
      </c>
      <c r="E861" s="426" t="s">
        <v>3137</v>
      </c>
      <c r="F861" s="427">
        <v>54115.199999999997</v>
      </c>
      <c r="I861" s="330"/>
      <c r="M861" s="330"/>
    </row>
    <row r="862" spans="1:13" ht="14" x14ac:dyDescent="0.25">
      <c r="A862" s="425"/>
      <c r="B862" s="425"/>
      <c r="C862" s="423" t="s">
        <v>3138</v>
      </c>
      <c r="D862" s="424" t="s">
        <v>3139</v>
      </c>
      <c r="E862" s="426" t="s">
        <v>3140</v>
      </c>
      <c r="F862" s="427">
        <v>60128</v>
      </c>
      <c r="I862" s="330"/>
      <c r="M862" s="330"/>
    </row>
    <row r="863" spans="1:13" ht="14" x14ac:dyDescent="0.25">
      <c r="A863" s="425"/>
      <c r="B863" s="425"/>
      <c r="C863" s="423" t="s">
        <v>3141</v>
      </c>
      <c r="D863" s="424" t="s">
        <v>3142</v>
      </c>
      <c r="E863" s="426" t="s">
        <v>3143</v>
      </c>
      <c r="F863" s="427">
        <v>66140.800000000003</v>
      </c>
      <c r="I863" s="330"/>
      <c r="M863" s="330"/>
    </row>
    <row r="864" spans="1:13" ht="14" x14ac:dyDescent="0.25">
      <c r="A864" s="428"/>
      <c r="B864" s="428"/>
      <c r="C864" s="423" t="s">
        <v>3144</v>
      </c>
      <c r="D864" s="424" t="s">
        <v>3145</v>
      </c>
      <c r="E864" s="426" t="s">
        <v>3695</v>
      </c>
      <c r="F864" s="427">
        <v>72153.600000000006</v>
      </c>
      <c r="I864" s="330"/>
      <c r="M864" s="330"/>
    </row>
    <row r="865" spans="1:13" ht="25" x14ac:dyDescent="0.25">
      <c r="A865" s="422" t="s">
        <v>3146</v>
      </c>
      <c r="B865" s="422" t="s">
        <v>3147</v>
      </c>
      <c r="C865" s="423"/>
      <c r="D865" s="424"/>
      <c r="E865" s="692" t="s">
        <v>3148</v>
      </c>
      <c r="F865" s="693"/>
      <c r="I865" s="330"/>
      <c r="M865" s="330"/>
    </row>
    <row r="866" spans="1:13" ht="14" x14ac:dyDescent="0.25">
      <c r="A866" s="425"/>
      <c r="B866" s="425"/>
      <c r="C866" s="423" t="s">
        <v>3149</v>
      </c>
      <c r="D866" s="424" t="s">
        <v>3150</v>
      </c>
      <c r="E866" s="426" t="s">
        <v>3151</v>
      </c>
      <c r="F866" s="427">
        <v>1044.1600000000001</v>
      </c>
      <c r="I866" s="330"/>
      <c r="M866" s="330"/>
    </row>
    <row r="867" spans="1:13" ht="14" x14ac:dyDescent="0.25">
      <c r="A867" s="425"/>
      <c r="B867" s="425"/>
      <c r="C867" s="423" t="s">
        <v>3152</v>
      </c>
      <c r="D867" s="424" t="s">
        <v>3153</v>
      </c>
      <c r="E867" s="426" t="s">
        <v>3154</v>
      </c>
      <c r="F867" s="427">
        <v>1930.06</v>
      </c>
      <c r="I867" s="330"/>
      <c r="M867" s="330"/>
    </row>
    <row r="868" spans="1:13" ht="14" x14ac:dyDescent="0.25">
      <c r="A868" s="425"/>
      <c r="B868" s="425"/>
      <c r="C868" s="423" t="s">
        <v>3155</v>
      </c>
      <c r="D868" s="424" t="s">
        <v>3156</v>
      </c>
      <c r="E868" s="426" t="s">
        <v>3157</v>
      </c>
      <c r="F868" s="427">
        <v>2757.23</v>
      </c>
      <c r="I868" s="330"/>
      <c r="M868" s="330"/>
    </row>
    <row r="869" spans="1:13" ht="14" x14ac:dyDescent="0.25">
      <c r="A869" s="425"/>
      <c r="B869" s="425"/>
      <c r="C869" s="423" t="s">
        <v>3158</v>
      </c>
      <c r="D869" s="424" t="s">
        <v>3159</v>
      </c>
      <c r="E869" s="426" t="s">
        <v>3160</v>
      </c>
      <c r="F869" s="427">
        <v>3584.4</v>
      </c>
      <c r="I869" s="330"/>
      <c r="M869" s="330"/>
    </row>
    <row r="870" spans="1:13" ht="14" x14ac:dyDescent="0.25">
      <c r="A870" s="425"/>
      <c r="B870" s="425"/>
      <c r="C870" s="423" t="s">
        <v>3161</v>
      </c>
      <c r="D870" s="424" t="s">
        <v>3162</v>
      </c>
      <c r="E870" s="426" t="s">
        <v>3163</v>
      </c>
      <c r="F870" s="427">
        <v>4411.57</v>
      </c>
      <c r="I870" s="330"/>
      <c r="M870" s="330"/>
    </row>
    <row r="871" spans="1:13" ht="14" x14ac:dyDescent="0.25">
      <c r="A871" s="425"/>
      <c r="B871" s="425"/>
      <c r="C871" s="423" t="s">
        <v>3164</v>
      </c>
      <c r="D871" s="424" t="s">
        <v>3165</v>
      </c>
      <c r="E871" s="426" t="s">
        <v>3166</v>
      </c>
      <c r="F871" s="427">
        <v>5238.74</v>
      </c>
      <c r="I871" s="330"/>
      <c r="M871" s="330"/>
    </row>
    <row r="872" spans="1:13" ht="14" x14ac:dyDescent="0.25">
      <c r="A872" s="425"/>
      <c r="B872" s="425"/>
      <c r="C872" s="423" t="s">
        <v>3167</v>
      </c>
      <c r="D872" s="424" t="s">
        <v>3168</v>
      </c>
      <c r="E872" s="426" t="s">
        <v>3169</v>
      </c>
      <c r="F872" s="427">
        <v>6065.91</v>
      </c>
      <c r="I872" s="330"/>
      <c r="M872" s="330"/>
    </row>
    <row r="873" spans="1:13" ht="14" x14ac:dyDescent="0.25">
      <c r="A873" s="425"/>
      <c r="B873" s="425"/>
      <c r="C873" s="423" t="s">
        <v>3170</v>
      </c>
      <c r="D873" s="424" t="s">
        <v>3171</v>
      </c>
      <c r="E873" s="426" t="s">
        <v>3172</v>
      </c>
      <c r="F873" s="427">
        <v>6893.08</v>
      </c>
      <c r="I873" s="330"/>
      <c r="M873" s="330"/>
    </row>
    <row r="874" spans="1:13" ht="14" x14ac:dyDescent="0.25">
      <c r="A874" s="425"/>
      <c r="B874" s="425"/>
      <c r="C874" s="423" t="s">
        <v>3173</v>
      </c>
      <c r="D874" s="424" t="s">
        <v>3174</v>
      </c>
      <c r="E874" s="426" t="s">
        <v>3175</v>
      </c>
      <c r="F874" s="427">
        <v>7720.24</v>
      </c>
      <c r="I874" s="330"/>
      <c r="M874" s="330"/>
    </row>
    <row r="875" spans="1:13" ht="14" x14ac:dyDescent="0.25">
      <c r="A875" s="425"/>
      <c r="B875" s="425"/>
      <c r="C875" s="423" t="s">
        <v>3176</v>
      </c>
      <c r="D875" s="424" t="s">
        <v>3177</v>
      </c>
      <c r="E875" s="426" t="s">
        <v>3178</v>
      </c>
      <c r="F875" s="427">
        <v>8547.41</v>
      </c>
      <c r="I875" s="330"/>
      <c r="M875" s="330"/>
    </row>
    <row r="876" spans="1:13" ht="14" x14ac:dyDescent="0.25">
      <c r="A876" s="425"/>
      <c r="B876" s="425"/>
      <c r="C876" s="423" t="s">
        <v>3179</v>
      </c>
      <c r="D876" s="424" t="s">
        <v>3180</v>
      </c>
      <c r="E876" s="426" t="s">
        <v>3181</v>
      </c>
      <c r="F876" s="427">
        <v>9374.58</v>
      </c>
      <c r="I876" s="330"/>
      <c r="M876" s="330"/>
    </row>
    <row r="877" spans="1:13" ht="14" x14ac:dyDescent="0.25">
      <c r="A877" s="425"/>
      <c r="B877" s="425"/>
      <c r="C877" s="423" t="s">
        <v>3182</v>
      </c>
      <c r="D877" s="424" t="s">
        <v>3183</v>
      </c>
      <c r="E877" s="426" t="s">
        <v>3184</v>
      </c>
      <c r="F877" s="427">
        <v>10201.75</v>
      </c>
      <c r="I877" s="330"/>
      <c r="M877" s="330"/>
    </row>
    <row r="878" spans="1:13" ht="14" x14ac:dyDescent="0.25">
      <c r="A878" s="425"/>
      <c r="B878" s="425"/>
      <c r="C878" s="423" t="s">
        <v>3185</v>
      </c>
      <c r="D878" s="424" t="s">
        <v>3186</v>
      </c>
      <c r="E878" s="426" t="s">
        <v>3187</v>
      </c>
      <c r="F878" s="427">
        <v>11028.92</v>
      </c>
      <c r="I878" s="330"/>
      <c r="M878" s="330"/>
    </row>
    <row r="879" spans="1:13" ht="14" x14ac:dyDescent="0.25">
      <c r="A879" s="425"/>
      <c r="B879" s="425"/>
      <c r="C879" s="423" t="s">
        <v>3188</v>
      </c>
      <c r="D879" s="424" t="s">
        <v>3189</v>
      </c>
      <c r="E879" s="426" t="s">
        <v>3190</v>
      </c>
      <c r="F879" s="427">
        <v>11856.09</v>
      </c>
      <c r="I879" s="330"/>
      <c r="M879" s="330"/>
    </row>
    <row r="880" spans="1:13" ht="14" x14ac:dyDescent="0.25">
      <c r="A880" s="425"/>
      <c r="B880" s="425"/>
      <c r="C880" s="423" t="s">
        <v>3191</v>
      </c>
      <c r="D880" s="424" t="s">
        <v>3192</v>
      </c>
      <c r="E880" s="426" t="s">
        <v>3193</v>
      </c>
      <c r="F880" s="427">
        <v>12683.26</v>
      </c>
      <c r="I880" s="330"/>
      <c r="M880" s="330"/>
    </row>
    <row r="881" spans="1:13" ht="14" x14ac:dyDescent="0.25">
      <c r="A881" s="425"/>
      <c r="B881" s="425"/>
      <c r="C881" s="423" t="s">
        <v>3194</v>
      </c>
      <c r="D881" s="424" t="s">
        <v>3195</v>
      </c>
      <c r="E881" s="426" t="s">
        <v>3196</v>
      </c>
      <c r="F881" s="427">
        <v>13510.43</v>
      </c>
      <c r="I881" s="330"/>
      <c r="M881" s="330"/>
    </row>
    <row r="882" spans="1:13" ht="12.75" customHeight="1" x14ac:dyDescent="0.25">
      <c r="A882" s="428"/>
      <c r="B882" s="428"/>
      <c r="C882" s="423" t="s">
        <v>3197</v>
      </c>
      <c r="D882" s="424" t="s">
        <v>3198</v>
      </c>
      <c r="E882" s="426" t="s">
        <v>3696</v>
      </c>
      <c r="F882" s="427">
        <v>14337.6</v>
      </c>
      <c r="I882" s="330"/>
      <c r="M882" s="330"/>
    </row>
    <row r="883" spans="1:13" ht="25" x14ac:dyDescent="0.25">
      <c r="A883" s="422" t="s">
        <v>3199</v>
      </c>
      <c r="B883" s="422" t="s">
        <v>3200</v>
      </c>
      <c r="C883" s="423"/>
      <c r="D883" s="424"/>
      <c r="E883" s="692" t="s">
        <v>3201</v>
      </c>
      <c r="F883" s="693"/>
      <c r="I883" s="330"/>
      <c r="M883" s="330"/>
    </row>
    <row r="884" spans="1:13" ht="14.5" x14ac:dyDescent="0.25">
      <c r="A884" s="425"/>
      <c r="B884" s="425"/>
      <c r="C884" s="423" t="s">
        <v>3697</v>
      </c>
      <c r="D884" s="424" t="s">
        <v>3203</v>
      </c>
      <c r="E884" s="426" t="s">
        <v>3698</v>
      </c>
      <c r="F884" s="427">
        <v>320.52999999999997</v>
      </c>
      <c r="I884" s="330"/>
      <c r="M884" s="330"/>
    </row>
    <row r="885" spans="1:13" ht="14.5" x14ac:dyDescent="0.25">
      <c r="A885" s="425"/>
      <c r="B885" s="425"/>
      <c r="C885" s="423" t="s">
        <v>3699</v>
      </c>
      <c r="D885" s="424" t="s">
        <v>3205</v>
      </c>
      <c r="E885" s="426" t="s">
        <v>3700</v>
      </c>
      <c r="F885" s="427">
        <v>641.05999999999995</v>
      </c>
      <c r="I885" s="330"/>
      <c r="M885" s="330"/>
    </row>
    <row r="886" spans="1:13" ht="14" x14ac:dyDescent="0.25">
      <c r="A886" s="425"/>
      <c r="B886" s="425"/>
      <c r="C886" s="423" t="s">
        <v>3206</v>
      </c>
      <c r="D886" s="424" t="s">
        <v>3207</v>
      </c>
      <c r="E886" s="426" t="s">
        <v>3208</v>
      </c>
      <c r="F886" s="427">
        <v>961.6</v>
      </c>
      <c r="I886" s="330"/>
      <c r="M886" s="330"/>
    </row>
    <row r="887" spans="1:13" ht="14" x14ac:dyDescent="0.25">
      <c r="A887" s="425"/>
      <c r="B887" s="425"/>
      <c r="C887" s="423" t="s">
        <v>3209</v>
      </c>
      <c r="D887" s="424" t="s">
        <v>3210</v>
      </c>
      <c r="E887" s="426" t="s">
        <v>3211</v>
      </c>
      <c r="F887" s="427">
        <v>1388.97</v>
      </c>
      <c r="I887" s="330"/>
      <c r="M887" s="330"/>
    </row>
    <row r="888" spans="1:13" ht="14" x14ac:dyDescent="0.25">
      <c r="A888" s="428"/>
      <c r="B888" s="428"/>
      <c r="C888" s="423" t="s">
        <v>3212</v>
      </c>
      <c r="D888" s="424" t="s">
        <v>3213</v>
      </c>
      <c r="E888" s="426" t="s">
        <v>3214</v>
      </c>
      <c r="F888" s="427">
        <v>1815.71</v>
      </c>
      <c r="I888" s="330"/>
      <c r="M888" s="330"/>
    </row>
    <row r="889" spans="1:13" ht="14" x14ac:dyDescent="0.25">
      <c r="A889" s="425"/>
      <c r="B889" s="425"/>
      <c r="C889" s="439" t="s">
        <v>3215</v>
      </c>
      <c r="D889" s="434" t="s">
        <v>3216</v>
      </c>
      <c r="E889" s="435" t="s">
        <v>3217</v>
      </c>
      <c r="F889" s="436">
        <v>2243.7199999999998</v>
      </c>
      <c r="I889" s="330"/>
      <c r="M889" s="330"/>
    </row>
    <row r="890" spans="1:13" ht="14" x14ac:dyDescent="0.25">
      <c r="A890" s="425"/>
      <c r="B890" s="425"/>
      <c r="C890" s="423" t="s">
        <v>3218</v>
      </c>
      <c r="D890" s="424" t="s">
        <v>3219</v>
      </c>
      <c r="E890" s="426" t="s">
        <v>3220</v>
      </c>
      <c r="F890" s="427">
        <v>2671.1</v>
      </c>
      <c r="I890" s="330"/>
      <c r="M890" s="330"/>
    </row>
    <row r="891" spans="1:13" ht="14" x14ac:dyDescent="0.25">
      <c r="A891" s="425"/>
      <c r="B891" s="425"/>
      <c r="C891" s="423" t="s">
        <v>3221</v>
      </c>
      <c r="D891" s="424" t="s">
        <v>3222</v>
      </c>
      <c r="E891" s="426" t="s">
        <v>3223</v>
      </c>
      <c r="F891" s="427">
        <v>3098.48</v>
      </c>
      <c r="I891" s="330"/>
      <c r="M891" s="330"/>
    </row>
    <row r="892" spans="1:13" ht="14" x14ac:dyDescent="0.25">
      <c r="A892" s="425"/>
      <c r="B892" s="425"/>
      <c r="C892" s="423" t="s">
        <v>3224</v>
      </c>
      <c r="D892" s="424" t="s">
        <v>3225</v>
      </c>
      <c r="E892" s="426" t="s">
        <v>3226</v>
      </c>
      <c r="F892" s="427">
        <v>3525.85</v>
      </c>
      <c r="I892" s="330"/>
      <c r="M892" s="330"/>
    </row>
    <row r="893" spans="1:13" ht="14" x14ac:dyDescent="0.25">
      <c r="A893" s="425"/>
      <c r="B893" s="425"/>
      <c r="C893" s="423" t="s">
        <v>3227</v>
      </c>
      <c r="D893" s="424" t="s">
        <v>3228</v>
      </c>
      <c r="E893" s="426" t="s">
        <v>3229</v>
      </c>
      <c r="F893" s="427">
        <v>3953.23</v>
      </c>
      <c r="I893" s="330"/>
      <c r="M893" s="330"/>
    </row>
    <row r="894" spans="1:13" ht="14" x14ac:dyDescent="0.25">
      <c r="A894" s="425"/>
      <c r="B894" s="425"/>
      <c r="C894" s="423" t="s">
        <v>3230</v>
      </c>
      <c r="D894" s="424" t="s">
        <v>3231</v>
      </c>
      <c r="E894" s="426" t="s">
        <v>3232</v>
      </c>
      <c r="F894" s="427">
        <v>4380.6000000000004</v>
      </c>
      <c r="I894" s="330"/>
      <c r="M894" s="330"/>
    </row>
    <row r="895" spans="1:13" ht="14" x14ac:dyDescent="0.25">
      <c r="A895" s="425"/>
      <c r="B895" s="425"/>
      <c r="C895" s="423" t="s">
        <v>3233</v>
      </c>
      <c r="D895" s="424" t="s">
        <v>3234</v>
      </c>
      <c r="E895" s="426" t="s">
        <v>3235</v>
      </c>
      <c r="F895" s="427">
        <v>4807.9799999999996</v>
      </c>
      <c r="I895" s="330"/>
      <c r="M895" s="330"/>
    </row>
    <row r="896" spans="1:13" ht="14" x14ac:dyDescent="0.25">
      <c r="A896" s="425"/>
      <c r="B896" s="425"/>
      <c r="C896" s="423" t="s">
        <v>3236</v>
      </c>
      <c r="D896" s="424" t="s">
        <v>3237</v>
      </c>
      <c r="E896" s="426" t="s">
        <v>3238</v>
      </c>
      <c r="F896" s="427">
        <v>5235.3599999999997</v>
      </c>
      <c r="I896" s="330"/>
      <c r="M896" s="330"/>
    </row>
    <row r="897" spans="1:13" ht="14" x14ac:dyDescent="0.25">
      <c r="A897" s="428"/>
      <c r="B897" s="428"/>
      <c r="C897" s="423" t="s">
        <v>3239</v>
      </c>
      <c r="D897" s="424" t="s">
        <v>3240</v>
      </c>
      <c r="E897" s="426" t="s">
        <v>3701</v>
      </c>
      <c r="F897" s="427">
        <v>5662.73</v>
      </c>
      <c r="I897" s="330"/>
      <c r="M897" s="330"/>
    </row>
    <row r="898" spans="1:13" ht="25" x14ac:dyDescent="0.25">
      <c r="A898" s="422" t="s">
        <v>3702</v>
      </c>
      <c r="B898" s="422" t="s">
        <v>3703</v>
      </c>
      <c r="C898" s="423"/>
      <c r="D898" s="424"/>
      <c r="E898" s="692" t="s">
        <v>3704</v>
      </c>
      <c r="F898" s="693"/>
      <c r="I898" s="330"/>
      <c r="M898" s="330"/>
    </row>
    <row r="899" spans="1:13" ht="14.5" x14ac:dyDescent="0.25">
      <c r="A899" s="425"/>
      <c r="B899" s="425"/>
      <c r="C899" s="423" t="s">
        <v>3705</v>
      </c>
      <c r="D899" s="424" t="s">
        <v>3706</v>
      </c>
      <c r="E899" s="426" t="s">
        <v>3398</v>
      </c>
      <c r="F899" s="427">
        <v>130.9</v>
      </c>
      <c r="I899" s="330"/>
      <c r="M899" s="330"/>
    </row>
    <row r="900" spans="1:13" ht="14.5" x14ac:dyDescent="0.25">
      <c r="A900" s="425"/>
      <c r="B900" s="425"/>
      <c r="C900" s="423" t="s">
        <v>3707</v>
      </c>
      <c r="D900" s="424" t="s">
        <v>3708</v>
      </c>
      <c r="E900" s="426" t="s">
        <v>3400</v>
      </c>
      <c r="F900" s="427">
        <v>314.14999999999998</v>
      </c>
      <c r="I900" s="330"/>
      <c r="M900" s="330"/>
    </row>
    <row r="901" spans="1:13" ht="14" x14ac:dyDescent="0.25">
      <c r="A901" s="425"/>
      <c r="B901" s="425"/>
      <c r="C901" s="423" t="s">
        <v>3709</v>
      </c>
      <c r="D901" s="424" t="s">
        <v>3710</v>
      </c>
      <c r="E901" s="426" t="s">
        <v>1279</v>
      </c>
      <c r="F901" s="427">
        <v>280.11</v>
      </c>
      <c r="I901" s="330"/>
      <c r="M901" s="330"/>
    </row>
    <row r="902" spans="1:13" ht="14" x14ac:dyDescent="0.25">
      <c r="A902" s="425"/>
      <c r="B902" s="425"/>
      <c r="C902" s="423" t="s">
        <v>3711</v>
      </c>
      <c r="D902" s="424" t="s">
        <v>3712</v>
      </c>
      <c r="E902" s="426" t="s">
        <v>1282</v>
      </c>
      <c r="F902" s="427">
        <v>751.34</v>
      </c>
      <c r="I902" s="330"/>
      <c r="M902" s="330"/>
    </row>
    <row r="903" spans="1:13" ht="14" x14ac:dyDescent="0.25">
      <c r="A903" s="425"/>
      <c r="B903" s="425"/>
      <c r="C903" s="423" t="s">
        <v>3713</v>
      </c>
      <c r="D903" s="424" t="s">
        <v>3714</v>
      </c>
      <c r="E903" s="426" t="s">
        <v>1285</v>
      </c>
      <c r="F903" s="427">
        <v>1222.57</v>
      </c>
      <c r="I903" s="330"/>
      <c r="M903" s="330"/>
    </row>
    <row r="904" spans="1:13" ht="14" x14ac:dyDescent="0.25">
      <c r="A904" s="425"/>
      <c r="B904" s="425"/>
      <c r="C904" s="423" t="s">
        <v>3715</v>
      </c>
      <c r="D904" s="424" t="s">
        <v>3716</v>
      </c>
      <c r="E904" s="426" t="s">
        <v>1288</v>
      </c>
      <c r="F904" s="427">
        <v>1693.81</v>
      </c>
      <c r="I904" s="330"/>
      <c r="M904" s="330"/>
    </row>
    <row r="905" spans="1:13" ht="14" x14ac:dyDescent="0.25">
      <c r="A905" s="428"/>
      <c r="B905" s="428"/>
      <c r="C905" s="423" t="s">
        <v>3717</v>
      </c>
      <c r="D905" s="424" t="s">
        <v>3718</v>
      </c>
      <c r="E905" s="426" t="s">
        <v>3401</v>
      </c>
      <c r="F905" s="427">
        <v>2165.04</v>
      </c>
      <c r="I905" s="330"/>
      <c r="M905" s="330"/>
    </row>
    <row r="906" spans="1:13" ht="56" x14ac:dyDescent="0.25">
      <c r="A906" s="422" t="s">
        <v>3719</v>
      </c>
      <c r="B906" s="429" t="s">
        <v>3720</v>
      </c>
      <c r="C906" s="423"/>
      <c r="D906" s="424"/>
      <c r="E906" s="715" t="s">
        <v>3721</v>
      </c>
      <c r="F906" s="693"/>
      <c r="I906" s="330"/>
      <c r="M906" s="330"/>
    </row>
    <row r="907" spans="1:13" ht="26.25" customHeight="1" x14ac:dyDescent="0.25">
      <c r="A907" s="425"/>
      <c r="B907" s="425"/>
      <c r="C907" s="423" t="s">
        <v>3722</v>
      </c>
      <c r="D907" s="424" t="s">
        <v>2566</v>
      </c>
      <c r="E907" s="426" t="s">
        <v>2567</v>
      </c>
      <c r="F907" s="427">
        <v>644.16999999999996</v>
      </c>
      <c r="I907" s="330"/>
      <c r="M907" s="330"/>
    </row>
    <row r="908" spans="1:13" ht="15.75" customHeight="1" x14ac:dyDescent="0.25">
      <c r="A908" s="425"/>
      <c r="B908" s="425"/>
      <c r="C908" s="423" t="s">
        <v>3723</v>
      </c>
      <c r="D908" s="424" t="s">
        <v>2571</v>
      </c>
      <c r="E908" s="426" t="s">
        <v>2572</v>
      </c>
      <c r="F908" s="427">
        <v>966.26</v>
      </c>
      <c r="I908" s="330"/>
      <c r="M908" s="330"/>
    </row>
    <row r="909" spans="1:13" ht="14" x14ac:dyDescent="0.25">
      <c r="A909" s="425"/>
      <c r="B909" s="425"/>
      <c r="C909" s="423" t="s">
        <v>3724</v>
      </c>
      <c r="D909" s="424" t="s">
        <v>2576</v>
      </c>
      <c r="E909" s="426" t="s">
        <v>2577</v>
      </c>
      <c r="F909" s="427">
        <v>1288.3499999999999</v>
      </c>
      <c r="I909" s="330"/>
      <c r="M909" s="330"/>
    </row>
    <row r="910" spans="1:13" ht="15.75" customHeight="1" x14ac:dyDescent="0.25">
      <c r="A910" s="425"/>
      <c r="B910" s="425"/>
      <c r="C910" s="423" t="s">
        <v>3725</v>
      </c>
      <c r="D910" s="424" t="s">
        <v>2581</v>
      </c>
      <c r="E910" s="426" t="s">
        <v>2582</v>
      </c>
      <c r="F910" s="427">
        <v>1610.43</v>
      </c>
      <c r="I910" s="330"/>
      <c r="M910" s="330"/>
    </row>
    <row r="911" spans="1:13" ht="25" x14ac:dyDescent="0.25">
      <c r="A911" s="425"/>
      <c r="B911" s="425"/>
      <c r="C911" s="423" t="s">
        <v>3726</v>
      </c>
      <c r="D911" s="424" t="s">
        <v>2586</v>
      </c>
      <c r="E911" s="426" t="s">
        <v>2587</v>
      </c>
      <c r="F911" s="427">
        <v>2093.56</v>
      </c>
      <c r="I911" s="330"/>
      <c r="M911" s="330"/>
    </row>
    <row r="912" spans="1:13" ht="25" x14ac:dyDescent="0.25">
      <c r="A912" s="425"/>
      <c r="B912" s="425"/>
      <c r="C912" s="423" t="s">
        <v>3727</v>
      </c>
      <c r="D912" s="424" t="s">
        <v>2591</v>
      </c>
      <c r="E912" s="426" t="s">
        <v>2592</v>
      </c>
      <c r="F912" s="427">
        <v>2737.74</v>
      </c>
      <c r="I912" s="330"/>
      <c r="M912" s="330"/>
    </row>
    <row r="913" spans="1:13" ht="25" x14ac:dyDescent="0.25">
      <c r="A913" s="425"/>
      <c r="B913" s="425"/>
      <c r="C913" s="423" t="s">
        <v>3728</v>
      </c>
      <c r="D913" s="424" t="s">
        <v>2596</v>
      </c>
      <c r="E913" s="426" t="s">
        <v>2597</v>
      </c>
      <c r="F913" s="427">
        <v>3381.91</v>
      </c>
      <c r="I913" s="330"/>
      <c r="M913" s="330"/>
    </row>
    <row r="914" spans="1:13" ht="25" x14ac:dyDescent="0.25">
      <c r="A914" s="425"/>
      <c r="B914" s="425"/>
      <c r="C914" s="423" t="s">
        <v>3729</v>
      </c>
      <c r="D914" s="424" t="s">
        <v>2601</v>
      </c>
      <c r="E914" s="426" t="s">
        <v>2602</v>
      </c>
      <c r="F914" s="427">
        <v>4026.09</v>
      </c>
      <c r="I914" s="330"/>
      <c r="M914" s="330"/>
    </row>
    <row r="915" spans="1:13" ht="25" x14ac:dyDescent="0.25">
      <c r="A915" s="425"/>
      <c r="B915" s="425"/>
      <c r="C915" s="423" t="s">
        <v>3730</v>
      </c>
      <c r="D915" s="424" t="s">
        <v>2606</v>
      </c>
      <c r="E915" s="426" t="s">
        <v>2607</v>
      </c>
      <c r="F915" s="427">
        <v>4670.26</v>
      </c>
      <c r="I915" s="330"/>
      <c r="M915" s="330"/>
    </row>
    <row r="916" spans="1:13" ht="25" x14ac:dyDescent="0.25">
      <c r="A916" s="425"/>
      <c r="B916" s="425"/>
      <c r="C916" s="423" t="s">
        <v>3731</v>
      </c>
      <c r="D916" s="424" t="s">
        <v>2611</v>
      </c>
      <c r="E916" s="426" t="s">
        <v>2612</v>
      </c>
      <c r="F916" s="427">
        <v>5314.43</v>
      </c>
      <c r="I916" s="330"/>
      <c r="M916" s="330"/>
    </row>
    <row r="917" spans="1:13" ht="26.25" customHeight="1" x14ac:dyDescent="0.25">
      <c r="A917" s="425"/>
      <c r="B917" s="425"/>
      <c r="C917" s="423" t="s">
        <v>3732</v>
      </c>
      <c r="D917" s="424" t="s">
        <v>2616</v>
      </c>
      <c r="E917" s="426" t="s">
        <v>2617</v>
      </c>
      <c r="F917" s="427">
        <v>5958.61</v>
      </c>
      <c r="I917" s="330"/>
      <c r="M917" s="330"/>
    </row>
    <row r="918" spans="1:13" ht="25" x14ac:dyDescent="0.25">
      <c r="A918" s="425"/>
      <c r="B918" s="425"/>
      <c r="C918" s="423" t="s">
        <v>3733</v>
      </c>
      <c r="D918" s="424" t="s">
        <v>2621</v>
      </c>
      <c r="E918" s="426" t="s">
        <v>2622</v>
      </c>
      <c r="F918" s="427">
        <v>6763.82</v>
      </c>
      <c r="I918" s="330"/>
      <c r="M918" s="330"/>
    </row>
    <row r="919" spans="1:13" ht="26.25" customHeight="1" x14ac:dyDescent="0.25">
      <c r="A919" s="425"/>
      <c r="B919" s="425"/>
      <c r="C919" s="423" t="s">
        <v>3734</v>
      </c>
      <c r="D919" s="424" t="s">
        <v>2626</v>
      </c>
      <c r="E919" s="426" t="s">
        <v>2627</v>
      </c>
      <c r="F919" s="427">
        <v>8052.17</v>
      </c>
      <c r="I919" s="330"/>
      <c r="M919" s="330"/>
    </row>
    <row r="920" spans="1:13" ht="25" x14ac:dyDescent="0.25">
      <c r="A920" s="425"/>
      <c r="B920" s="425"/>
      <c r="C920" s="423" t="s">
        <v>3735</v>
      </c>
      <c r="D920" s="424" t="s">
        <v>2631</v>
      </c>
      <c r="E920" s="426" t="s">
        <v>2632</v>
      </c>
      <c r="F920" s="427">
        <v>9340.52</v>
      </c>
      <c r="I920" s="330"/>
      <c r="M920" s="330"/>
    </row>
    <row r="921" spans="1:13" ht="26.25" customHeight="1" x14ac:dyDescent="0.25">
      <c r="A921" s="425"/>
      <c r="B921" s="425"/>
      <c r="C921" s="423" t="s">
        <v>3736</v>
      </c>
      <c r="D921" s="424" t="s">
        <v>2636</v>
      </c>
      <c r="E921" s="426" t="s">
        <v>2637</v>
      </c>
      <c r="F921" s="427">
        <v>10628.86</v>
      </c>
      <c r="I921" s="330"/>
      <c r="M921" s="330"/>
    </row>
    <row r="922" spans="1:13" ht="25" x14ac:dyDescent="0.25">
      <c r="A922" s="425"/>
      <c r="B922" s="425"/>
      <c r="C922" s="423" t="s">
        <v>3737</v>
      </c>
      <c r="D922" s="424" t="s">
        <v>2641</v>
      </c>
      <c r="E922" s="426" t="s">
        <v>2642</v>
      </c>
      <c r="F922" s="427">
        <v>11917.21</v>
      </c>
      <c r="I922" s="330"/>
      <c r="M922" s="330"/>
    </row>
    <row r="923" spans="1:13" ht="26.25" customHeight="1" x14ac:dyDescent="0.25">
      <c r="A923" s="425"/>
      <c r="B923" s="425"/>
      <c r="C923" s="423" t="s">
        <v>3738</v>
      </c>
      <c r="D923" s="424" t="s">
        <v>2646</v>
      </c>
      <c r="E923" s="426" t="s">
        <v>2647</v>
      </c>
      <c r="F923" s="427">
        <v>13366.6</v>
      </c>
      <c r="I923" s="330"/>
      <c r="M923" s="330"/>
    </row>
    <row r="924" spans="1:13" ht="25" x14ac:dyDescent="0.25">
      <c r="A924" s="425"/>
      <c r="B924" s="425"/>
      <c r="C924" s="423" t="s">
        <v>3739</v>
      </c>
      <c r="D924" s="424" t="s">
        <v>2651</v>
      </c>
      <c r="E924" s="426" t="s">
        <v>2652</v>
      </c>
      <c r="F924" s="427">
        <v>15299.12</v>
      </c>
      <c r="I924" s="330"/>
      <c r="M924" s="330"/>
    </row>
    <row r="925" spans="1:13" ht="26.25" customHeight="1" x14ac:dyDescent="0.25">
      <c r="A925" s="425"/>
      <c r="B925" s="425"/>
      <c r="C925" s="423" t="s">
        <v>3740</v>
      </c>
      <c r="D925" s="424" t="s">
        <v>2656</v>
      </c>
      <c r="E925" s="426" t="s">
        <v>2657</v>
      </c>
      <c r="F925" s="427">
        <v>17231.64</v>
      </c>
      <c r="I925" s="330"/>
      <c r="M925" s="330"/>
    </row>
    <row r="926" spans="1:13" ht="25" x14ac:dyDescent="0.25">
      <c r="A926" s="425"/>
      <c r="B926" s="425"/>
      <c r="C926" s="423" t="s">
        <v>3741</v>
      </c>
      <c r="D926" s="424" t="s">
        <v>2661</v>
      </c>
      <c r="E926" s="426" t="s">
        <v>2662</v>
      </c>
      <c r="F926" s="427">
        <v>19164.16</v>
      </c>
      <c r="I926" s="330"/>
      <c r="M926" s="330"/>
    </row>
    <row r="927" spans="1:13" ht="26.25" customHeight="1" x14ac:dyDescent="0.25">
      <c r="A927" s="425"/>
      <c r="B927" s="425"/>
      <c r="C927" s="423" t="s">
        <v>3742</v>
      </c>
      <c r="D927" s="424" t="s">
        <v>2666</v>
      </c>
      <c r="E927" s="426" t="s">
        <v>2667</v>
      </c>
      <c r="F927" s="427">
        <v>21096.69</v>
      </c>
      <c r="I927" s="330"/>
      <c r="M927" s="330"/>
    </row>
    <row r="928" spans="1:13" ht="25" x14ac:dyDescent="0.25">
      <c r="A928" s="425"/>
      <c r="B928" s="425"/>
      <c r="C928" s="423" t="s">
        <v>3743</v>
      </c>
      <c r="D928" s="424" t="s">
        <v>2671</v>
      </c>
      <c r="E928" s="426" t="s">
        <v>2672</v>
      </c>
      <c r="F928" s="427">
        <v>23190.25</v>
      </c>
      <c r="I928" s="330"/>
      <c r="M928" s="330"/>
    </row>
    <row r="929" spans="1:13" ht="26.25" customHeight="1" x14ac:dyDescent="0.25">
      <c r="A929" s="425"/>
      <c r="B929" s="425"/>
      <c r="C929" s="423" t="s">
        <v>3744</v>
      </c>
      <c r="D929" s="424" t="s">
        <v>2676</v>
      </c>
      <c r="E929" s="426" t="s">
        <v>2677</v>
      </c>
      <c r="F929" s="427">
        <v>25766.94</v>
      </c>
      <c r="I929" s="330"/>
      <c r="M929" s="330"/>
    </row>
    <row r="930" spans="1:13" ht="25" x14ac:dyDescent="0.25">
      <c r="A930" s="428"/>
      <c r="B930" s="428"/>
      <c r="C930" s="423" t="s">
        <v>3745</v>
      </c>
      <c r="D930" s="424" t="s">
        <v>2681</v>
      </c>
      <c r="E930" s="426" t="s">
        <v>2682</v>
      </c>
      <c r="F930" s="427">
        <v>28343.64</v>
      </c>
      <c r="I930" s="330"/>
      <c r="M930" s="330"/>
    </row>
    <row r="931" spans="1:13" ht="26.25" customHeight="1" x14ac:dyDescent="0.25">
      <c r="A931" s="440"/>
      <c r="B931" s="440"/>
      <c r="C931" s="439" t="s">
        <v>3746</v>
      </c>
      <c r="D931" s="434" t="s">
        <v>2686</v>
      </c>
      <c r="E931" s="435" t="s">
        <v>2687</v>
      </c>
      <c r="F931" s="436">
        <v>30920.33</v>
      </c>
      <c r="I931" s="330"/>
      <c r="M931" s="330"/>
    </row>
    <row r="932" spans="1:13" ht="25" x14ac:dyDescent="0.25">
      <c r="A932" s="425"/>
      <c r="B932" s="425"/>
      <c r="C932" s="423" t="s">
        <v>3747</v>
      </c>
      <c r="D932" s="424" t="s">
        <v>2691</v>
      </c>
      <c r="E932" s="426" t="s">
        <v>2692</v>
      </c>
      <c r="F932" s="427">
        <v>33497.03</v>
      </c>
      <c r="I932" s="330"/>
      <c r="M932" s="330"/>
    </row>
    <row r="933" spans="1:13" ht="26.25" customHeight="1" x14ac:dyDescent="0.25">
      <c r="A933" s="425"/>
      <c r="B933" s="425"/>
      <c r="C933" s="423" t="s">
        <v>3748</v>
      </c>
      <c r="D933" s="424" t="s">
        <v>2696</v>
      </c>
      <c r="E933" s="426" t="s">
        <v>2697</v>
      </c>
      <c r="F933" s="427">
        <v>36073.72</v>
      </c>
      <c r="I933" s="330"/>
      <c r="M933" s="330"/>
    </row>
    <row r="934" spans="1:13" ht="25" x14ac:dyDescent="0.25">
      <c r="A934" s="425"/>
      <c r="B934" s="425"/>
      <c r="C934" s="423" t="s">
        <v>3749</v>
      </c>
      <c r="D934" s="424" t="s">
        <v>2701</v>
      </c>
      <c r="E934" s="426" t="s">
        <v>2702</v>
      </c>
      <c r="F934" s="427">
        <v>38650.42</v>
      </c>
      <c r="I934" s="330"/>
      <c r="M934" s="330"/>
    </row>
    <row r="935" spans="1:13" ht="26.25" customHeight="1" x14ac:dyDescent="0.25">
      <c r="A935" s="425"/>
      <c r="B935" s="425"/>
      <c r="C935" s="423" t="s">
        <v>3750</v>
      </c>
      <c r="D935" s="424" t="s">
        <v>3751</v>
      </c>
      <c r="E935" s="426" t="s">
        <v>3752</v>
      </c>
      <c r="F935" s="427">
        <v>41227.11</v>
      </c>
      <c r="I935" s="330"/>
      <c r="M935" s="330"/>
    </row>
    <row r="936" spans="1:13" ht="25" x14ac:dyDescent="0.25">
      <c r="A936" s="425"/>
      <c r="B936" s="425"/>
      <c r="C936" s="423" t="s">
        <v>3753</v>
      </c>
      <c r="D936" s="424" t="s">
        <v>3754</v>
      </c>
      <c r="E936" s="426" t="s">
        <v>3755</v>
      </c>
      <c r="F936" s="427">
        <v>44125.89</v>
      </c>
      <c r="I936" s="330"/>
      <c r="M936" s="330"/>
    </row>
    <row r="937" spans="1:13" ht="26.25" customHeight="1" x14ac:dyDescent="0.25">
      <c r="A937" s="425"/>
      <c r="B937" s="425"/>
      <c r="C937" s="423" t="s">
        <v>3756</v>
      </c>
      <c r="D937" s="424" t="s">
        <v>3757</v>
      </c>
      <c r="E937" s="426" t="s">
        <v>3758</v>
      </c>
      <c r="F937" s="427">
        <v>47990.93</v>
      </c>
      <c r="I937" s="330"/>
      <c r="M937" s="330"/>
    </row>
    <row r="938" spans="1:13" ht="25" x14ac:dyDescent="0.25">
      <c r="A938" s="425"/>
      <c r="B938" s="425"/>
      <c r="C938" s="423" t="s">
        <v>3759</v>
      </c>
      <c r="D938" s="424" t="s">
        <v>3760</v>
      </c>
      <c r="E938" s="426" t="s">
        <v>3761</v>
      </c>
      <c r="F938" s="427">
        <v>51855.97</v>
      </c>
      <c r="I938" s="330"/>
      <c r="M938" s="330"/>
    </row>
    <row r="939" spans="1:13" ht="26.25" customHeight="1" x14ac:dyDescent="0.25">
      <c r="A939" s="425"/>
      <c r="B939" s="425"/>
      <c r="C939" s="423" t="s">
        <v>3762</v>
      </c>
      <c r="D939" s="424" t="s">
        <v>3763</v>
      </c>
      <c r="E939" s="426" t="s">
        <v>3764</v>
      </c>
      <c r="F939" s="427">
        <v>55721.02</v>
      </c>
      <c r="I939" s="330"/>
      <c r="M939" s="330"/>
    </row>
    <row r="940" spans="1:13" ht="25" x14ac:dyDescent="0.25">
      <c r="A940" s="425"/>
      <c r="B940" s="425"/>
      <c r="C940" s="423" t="s">
        <v>3765</v>
      </c>
      <c r="D940" s="424" t="s">
        <v>3766</v>
      </c>
      <c r="E940" s="426" t="s">
        <v>3767</v>
      </c>
      <c r="F940" s="427">
        <v>59586.06</v>
      </c>
      <c r="I940" s="330"/>
      <c r="M940" s="330"/>
    </row>
    <row r="941" spans="1:13" ht="26.25" customHeight="1" x14ac:dyDescent="0.25">
      <c r="A941" s="425"/>
      <c r="B941" s="425"/>
      <c r="C941" s="423" t="s">
        <v>3768</v>
      </c>
      <c r="D941" s="424" t="s">
        <v>3769</v>
      </c>
      <c r="E941" s="426" t="s">
        <v>3770</v>
      </c>
      <c r="F941" s="427">
        <v>63773.19</v>
      </c>
      <c r="I941" s="330"/>
      <c r="M941" s="330"/>
    </row>
    <row r="942" spans="1:13" ht="25" x14ac:dyDescent="0.25">
      <c r="A942" s="425"/>
      <c r="B942" s="425"/>
      <c r="C942" s="423" t="s">
        <v>3771</v>
      </c>
      <c r="D942" s="424" t="s">
        <v>3772</v>
      </c>
      <c r="E942" s="426" t="s">
        <v>3773</v>
      </c>
      <c r="F942" s="427">
        <v>68926.58</v>
      </c>
      <c r="I942" s="330"/>
      <c r="M942" s="330"/>
    </row>
    <row r="943" spans="1:13" ht="26.25" customHeight="1" x14ac:dyDescent="0.25">
      <c r="A943" s="425"/>
      <c r="B943" s="425"/>
      <c r="C943" s="439" t="s">
        <v>3774</v>
      </c>
      <c r="D943" s="434" t="s">
        <v>3775</v>
      </c>
      <c r="E943" s="435" t="s">
        <v>3776</v>
      </c>
      <c r="F943" s="436">
        <v>74079.960000000006</v>
      </c>
      <c r="I943" s="330"/>
      <c r="M943" s="330"/>
    </row>
    <row r="944" spans="1:13" ht="25" x14ac:dyDescent="0.25">
      <c r="A944" s="425"/>
      <c r="B944" s="425"/>
      <c r="C944" s="423" t="s">
        <v>3777</v>
      </c>
      <c r="D944" s="424" t="s">
        <v>3778</v>
      </c>
      <c r="E944" s="426" t="s">
        <v>3779</v>
      </c>
      <c r="F944" s="427">
        <v>79233.350000000006</v>
      </c>
      <c r="I944" s="330"/>
      <c r="M944" s="330"/>
    </row>
    <row r="945" spans="1:13" ht="26.25" customHeight="1" x14ac:dyDescent="0.25">
      <c r="A945" s="425"/>
      <c r="B945" s="425"/>
      <c r="C945" s="423" t="s">
        <v>3780</v>
      </c>
      <c r="D945" s="424" t="s">
        <v>3781</v>
      </c>
      <c r="E945" s="426" t="s">
        <v>3782</v>
      </c>
      <c r="F945" s="427">
        <v>84386.74</v>
      </c>
      <c r="I945" s="330"/>
      <c r="M945" s="330"/>
    </row>
    <row r="946" spans="1:13" ht="25" x14ac:dyDescent="0.25">
      <c r="A946" s="425"/>
      <c r="B946" s="425"/>
      <c r="C946" s="423" t="s">
        <v>3783</v>
      </c>
      <c r="D946" s="424" t="s">
        <v>3784</v>
      </c>
      <c r="E946" s="426" t="s">
        <v>3785</v>
      </c>
      <c r="F946" s="427">
        <v>89862.22</v>
      </c>
      <c r="I946" s="330"/>
      <c r="M946" s="330"/>
    </row>
    <row r="947" spans="1:13" ht="26.25" customHeight="1" x14ac:dyDescent="0.25">
      <c r="A947" s="425"/>
      <c r="B947" s="425"/>
      <c r="C947" s="423" t="s">
        <v>3786</v>
      </c>
      <c r="D947" s="424" t="s">
        <v>3787</v>
      </c>
      <c r="E947" s="426" t="s">
        <v>3788</v>
      </c>
      <c r="F947" s="427">
        <v>96303.95</v>
      </c>
      <c r="I947" s="330"/>
      <c r="M947" s="330"/>
    </row>
    <row r="948" spans="1:13" ht="25" x14ac:dyDescent="0.25">
      <c r="A948" s="425"/>
      <c r="B948" s="425"/>
      <c r="C948" s="423" t="s">
        <v>3789</v>
      </c>
      <c r="D948" s="424" t="s">
        <v>3790</v>
      </c>
      <c r="E948" s="426" t="s">
        <v>3791</v>
      </c>
      <c r="F948" s="427">
        <v>102745.69</v>
      </c>
      <c r="I948" s="330"/>
      <c r="M948" s="330"/>
    </row>
    <row r="949" spans="1:13" ht="26.25" customHeight="1" x14ac:dyDescent="0.25">
      <c r="A949" s="425"/>
      <c r="B949" s="425"/>
      <c r="C949" s="423" t="s">
        <v>3792</v>
      </c>
      <c r="D949" s="424" t="s">
        <v>3793</v>
      </c>
      <c r="E949" s="426" t="s">
        <v>3794</v>
      </c>
      <c r="F949" s="427">
        <v>109187.43</v>
      </c>
      <c r="I949" s="330"/>
      <c r="M949" s="330"/>
    </row>
    <row r="950" spans="1:13" ht="25" x14ac:dyDescent="0.25">
      <c r="A950" s="425"/>
      <c r="B950" s="425"/>
      <c r="C950" s="423" t="s">
        <v>3795</v>
      </c>
      <c r="D950" s="424" t="s">
        <v>3796</v>
      </c>
      <c r="E950" s="426" t="s">
        <v>3797</v>
      </c>
      <c r="F950" s="427">
        <v>115629.16</v>
      </c>
      <c r="I950" s="330"/>
      <c r="M950" s="330"/>
    </row>
    <row r="951" spans="1:13" ht="26.25" customHeight="1" x14ac:dyDescent="0.25">
      <c r="A951" s="428"/>
      <c r="B951" s="428"/>
      <c r="C951" s="423" t="s">
        <v>3798</v>
      </c>
      <c r="D951" s="424" t="s">
        <v>3799</v>
      </c>
      <c r="E951" s="426" t="s">
        <v>3800</v>
      </c>
      <c r="F951" s="427">
        <v>122070.9</v>
      </c>
      <c r="I951" s="330"/>
      <c r="M951" s="330"/>
    </row>
    <row r="952" spans="1:13" ht="56" x14ac:dyDescent="0.25">
      <c r="A952" s="422" t="s">
        <v>3801</v>
      </c>
      <c r="B952" s="429" t="s">
        <v>3802</v>
      </c>
      <c r="C952" s="423"/>
      <c r="D952" s="424"/>
      <c r="E952" s="692" t="s">
        <v>3803</v>
      </c>
      <c r="F952" s="693"/>
      <c r="I952" s="330"/>
      <c r="M952" s="330"/>
    </row>
    <row r="953" spans="1:13" ht="26.25" customHeight="1" x14ac:dyDescent="0.25">
      <c r="A953" s="425"/>
      <c r="B953" s="425"/>
      <c r="C953" s="423" t="s">
        <v>3804</v>
      </c>
      <c r="D953" s="424" t="s">
        <v>2710</v>
      </c>
      <c r="E953" s="426" t="s">
        <v>2711</v>
      </c>
      <c r="F953" s="427">
        <v>415.69</v>
      </c>
      <c r="I953" s="330"/>
      <c r="M953" s="330"/>
    </row>
    <row r="954" spans="1:13" ht="25" x14ac:dyDescent="0.25">
      <c r="A954" s="425"/>
      <c r="B954" s="425"/>
      <c r="C954" s="423" t="s">
        <v>3805</v>
      </c>
      <c r="D954" s="424" t="s">
        <v>2715</v>
      </c>
      <c r="E954" s="426" t="s">
        <v>2716</v>
      </c>
      <c r="F954" s="427">
        <v>831.38</v>
      </c>
      <c r="I954" s="330"/>
      <c r="M954" s="330"/>
    </row>
    <row r="955" spans="1:13" ht="26.25" customHeight="1" x14ac:dyDescent="0.25">
      <c r="A955" s="425"/>
      <c r="B955" s="425"/>
      <c r="C955" s="423" t="s">
        <v>3806</v>
      </c>
      <c r="D955" s="424" t="s">
        <v>2720</v>
      </c>
      <c r="E955" s="426" t="s">
        <v>2721</v>
      </c>
      <c r="F955" s="427">
        <v>1247.06</v>
      </c>
      <c r="I955" s="330"/>
      <c r="M955" s="330"/>
    </row>
    <row r="956" spans="1:13" ht="25" x14ac:dyDescent="0.25">
      <c r="A956" s="425"/>
      <c r="B956" s="425"/>
      <c r="C956" s="423" t="s">
        <v>3807</v>
      </c>
      <c r="D956" s="424" t="s">
        <v>2725</v>
      </c>
      <c r="E956" s="426" t="s">
        <v>2726</v>
      </c>
      <c r="F956" s="427">
        <v>1662.75</v>
      </c>
      <c r="I956" s="330"/>
      <c r="M956" s="330"/>
    </row>
    <row r="957" spans="1:13" ht="26.25" customHeight="1" x14ac:dyDescent="0.25">
      <c r="A957" s="425"/>
      <c r="B957" s="425"/>
      <c r="C957" s="423" t="s">
        <v>3808</v>
      </c>
      <c r="D957" s="424" t="s">
        <v>2730</v>
      </c>
      <c r="E957" s="426" t="s">
        <v>2731</v>
      </c>
      <c r="F957" s="427">
        <v>2078.44</v>
      </c>
      <c r="I957" s="330"/>
      <c r="M957" s="330"/>
    </row>
    <row r="958" spans="1:13" ht="25" x14ac:dyDescent="0.25">
      <c r="A958" s="425"/>
      <c r="B958" s="425"/>
      <c r="C958" s="423" t="s">
        <v>3809</v>
      </c>
      <c r="D958" s="424" t="s">
        <v>2735</v>
      </c>
      <c r="E958" s="426" t="s">
        <v>2736</v>
      </c>
      <c r="F958" s="427">
        <v>2701.97</v>
      </c>
      <c r="I958" s="330"/>
      <c r="M958" s="330"/>
    </row>
    <row r="959" spans="1:13" ht="26.25" customHeight="1" x14ac:dyDescent="0.25">
      <c r="A959" s="425"/>
      <c r="B959" s="425"/>
      <c r="C959" s="423" t="s">
        <v>3810</v>
      </c>
      <c r="D959" s="424" t="s">
        <v>2740</v>
      </c>
      <c r="E959" s="426" t="s">
        <v>2741</v>
      </c>
      <c r="F959" s="427">
        <v>3533.35</v>
      </c>
      <c r="I959" s="330"/>
      <c r="M959" s="330"/>
    </row>
    <row r="960" spans="1:13" ht="25" x14ac:dyDescent="0.25">
      <c r="A960" s="425"/>
      <c r="B960" s="425"/>
      <c r="C960" s="423" t="s">
        <v>3811</v>
      </c>
      <c r="D960" s="424" t="s">
        <v>2745</v>
      </c>
      <c r="E960" s="426" t="s">
        <v>2746</v>
      </c>
      <c r="F960" s="427">
        <v>4364.72</v>
      </c>
      <c r="I960" s="330"/>
      <c r="M960" s="330"/>
    </row>
    <row r="961" spans="1:13" ht="26.25" customHeight="1" x14ac:dyDescent="0.25">
      <c r="A961" s="428"/>
      <c r="B961" s="428"/>
      <c r="C961" s="423" t="s">
        <v>3812</v>
      </c>
      <c r="D961" s="424" t="s">
        <v>2750</v>
      </c>
      <c r="E961" s="426" t="s">
        <v>2751</v>
      </c>
      <c r="F961" s="427">
        <v>5196.1000000000004</v>
      </c>
      <c r="I961" s="330"/>
      <c r="M961" s="330"/>
    </row>
    <row r="962" spans="1:13" ht="25" x14ac:dyDescent="0.25">
      <c r="A962" s="440"/>
      <c r="B962" s="440"/>
      <c r="C962" s="439" t="s">
        <v>3813</v>
      </c>
      <c r="D962" s="434" t="s">
        <v>2755</v>
      </c>
      <c r="E962" s="435" t="s">
        <v>2756</v>
      </c>
      <c r="F962" s="436">
        <v>6027.47</v>
      </c>
      <c r="I962" s="330"/>
      <c r="M962" s="330"/>
    </row>
    <row r="963" spans="1:13" ht="26.25" customHeight="1" x14ac:dyDescent="0.25">
      <c r="A963" s="425"/>
      <c r="B963" s="425"/>
      <c r="C963" s="423" t="s">
        <v>3814</v>
      </c>
      <c r="D963" s="424" t="s">
        <v>2760</v>
      </c>
      <c r="E963" s="426" t="s">
        <v>2761</v>
      </c>
      <c r="F963" s="427">
        <v>6858.85</v>
      </c>
      <c r="I963" s="330"/>
      <c r="M963" s="330"/>
    </row>
    <row r="964" spans="1:13" ht="25" x14ac:dyDescent="0.25">
      <c r="A964" s="425"/>
      <c r="B964" s="425"/>
      <c r="C964" s="423" t="s">
        <v>3815</v>
      </c>
      <c r="D964" s="424" t="s">
        <v>2765</v>
      </c>
      <c r="E964" s="426" t="s">
        <v>2766</v>
      </c>
      <c r="F964" s="427">
        <v>7690.22</v>
      </c>
      <c r="I964" s="330"/>
      <c r="M964" s="330"/>
    </row>
    <row r="965" spans="1:13" ht="26.25" customHeight="1" x14ac:dyDescent="0.25">
      <c r="A965" s="425"/>
      <c r="B965" s="425"/>
      <c r="C965" s="423" t="s">
        <v>3816</v>
      </c>
      <c r="D965" s="424" t="s">
        <v>2770</v>
      </c>
      <c r="E965" s="426" t="s">
        <v>2771</v>
      </c>
      <c r="F965" s="427">
        <v>8729.44</v>
      </c>
      <c r="I965" s="330"/>
      <c r="M965" s="330"/>
    </row>
    <row r="966" spans="1:13" ht="26.25" customHeight="1" x14ac:dyDescent="0.25">
      <c r="A966" s="425"/>
      <c r="B966" s="425"/>
      <c r="C966" s="423" t="s">
        <v>3817</v>
      </c>
      <c r="D966" s="424" t="s">
        <v>2775</v>
      </c>
      <c r="E966" s="426" t="s">
        <v>2776</v>
      </c>
      <c r="F966" s="427">
        <v>10392.200000000001</v>
      </c>
      <c r="I966" s="330"/>
      <c r="M966" s="330"/>
    </row>
    <row r="967" spans="1:13" ht="15" customHeight="1" x14ac:dyDescent="0.25">
      <c r="A967" s="425"/>
      <c r="B967" s="425"/>
      <c r="C967" s="423" t="s">
        <v>3818</v>
      </c>
      <c r="D967" s="424" t="s">
        <v>2780</v>
      </c>
      <c r="E967" s="426" t="s">
        <v>2781</v>
      </c>
      <c r="F967" s="427">
        <v>12054.95</v>
      </c>
      <c r="I967" s="330"/>
      <c r="M967" s="330"/>
    </row>
    <row r="968" spans="1:13" ht="26.25" customHeight="1" x14ac:dyDescent="0.25">
      <c r="A968" s="425"/>
      <c r="B968" s="425"/>
      <c r="C968" s="423" t="s">
        <v>3819</v>
      </c>
      <c r="D968" s="424" t="s">
        <v>2785</v>
      </c>
      <c r="E968" s="426" t="s">
        <v>2786</v>
      </c>
      <c r="F968" s="427">
        <v>13717.7</v>
      </c>
      <c r="I968" s="330"/>
      <c r="M968" s="330"/>
    </row>
    <row r="969" spans="1:13" ht="25" x14ac:dyDescent="0.25">
      <c r="A969" s="425"/>
      <c r="B969" s="425"/>
      <c r="C969" s="423" t="s">
        <v>3820</v>
      </c>
      <c r="D969" s="424" t="s">
        <v>2790</v>
      </c>
      <c r="E969" s="426" t="s">
        <v>2791</v>
      </c>
      <c r="F969" s="427">
        <v>15380.45</v>
      </c>
      <c r="I969" s="330"/>
      <c r="M969" s="330"/>
    </row>
    <row r="970" spans="1:13" ht="26.25" customHeight="1" x14ac:dyDescent="0.25">
      <c r="A970" s="425"/>
      <c r="B970" s="425"/>
      <c r="C970" s="423" t="s">
        <v>3821</v>
      </c>
      <c r="D970" s="424" t="s">
        <v>2795</v>
      </c>
      <c r="E970" s="426" t="s">
        <v>2796</v>
      </c>
      <c r="F970" s="427">
        <v>17251.04</v>
      </c>
      <c r="I970" s="330"/>
      <c r="M970" s="330"/>
    </row>
    <row r="971" spans="1:13" ht="25" x14ac:dyDescent="0.25">
      <c r="A971" s="425"/>
      <c r="B971" s="425"/>
      <c r="C971" s="423" t="s">
        <v>3822</v>
      </c>
      <c r="D971" s="424" t="s">
        <v>2800</v>
      </c>
      <c r="E971" s="426" t="s">
        <v>2801</v>
      </c>
      <c r="F971" s="427">
        <v>19745.169999999998</v>
      </c>
      <c r="I971" s="330"/>
      <c r="M971" s="330"/>
    </row>
    <row r="972" spans="1:13" ht="26.25" customHeight="1" x14ac:dyDescent="0.25">
      <c r="A972" s="425"/>
      <c r="B972" s="425"/>
      <c r="C972" s="423" t="s">
        <v>3823</v>
      </c>
      <c r="D972" s="424" t="s">
        <v>2805</v>
      </c>
      <c r="E972" s="426" t="s">
        <v>2806</v>
      </c>
      <c r="F972" s="427">
        <v>22239.3</v>
      </c>
      <c r="I972" s="330"/>
      <c r="M972" s="330"/>
    </row>
    <row r="973" spans="1:13" ht="25" x14ac:dyDescent="0.25">
      <c r="A973" s="425"/>
      <c r="B973" s="425"/>
      <c r="C973" s="423" t="s">
        <v>3824</v>
      </c>
      <c r="D973" s="424" t="s">
        <v>2810</v>
      </c>
      <c r="E973" s="426" t="s">
        <v>2811</v>
      </c>
      <c r="F973" s="427">
        <v>24733.42</v>
      </c>
      <c r="I973" s="330"/>
      <c r="M973" s="330"/>
    </row>
    <row r="974" spans="1:13" ht="26.25" customHeight="1" x14ac:dyDescent="0.25">
      <c r="A974" s="425"/>
      <c r="B974" s="425"/>
      <c r="C974" s="423" t="s">
        <v>3825</v>
      </c>
      <c r="D974" s="424" t="s">
        <v>2815</v>
      </c>
      <c r="E974" s="426" t="s">
        <v>2816</v>
      </c>
      <c r="F974" s="427">
        <v>27227.55</v>
      </c>
      <c r="I974" s="330"/>
      <c r="M974" s="330"/>
    </row>
    <row r="975" spans="1:13" ht="25" x14ac:dyDescent="0.25">
      <c r="A975" s="425"/>
      <c r="B975" s="425"/>
      <c r="C975" s="423" t="s">
        <v>3826</v>
      </c>
      <c r="D975" s="424" t="s">
        <v>2820</v>
      </c>
      <c r="E975" s="426" t="s">
        <v>2821</v>
      </c>
      <c r="F975" s="427">
        <v>29929.52</v>
      </c>
      <c r="I975" s="330"/>
      <c r="M975" s="330"/>
    </row>
    <row r="976" spans="1:13" ht="26.25" customHeight="1" x14ac:dyDescent="0.25">
      <c r="A976" s="425"/>
      <c r="B976" s="425"/>
      <c r="C976" s="423" t="s">
        <v>3827</v>
      </c>
      <c r="D976" s="424" t="s">
        <v>2825</v>
      </c>
      <c r="E976" s="426" t="s">
        <v>2826</v>
      </c>
      <c r="F976" s="427">
        <v>33255.019999999997</v>
      </c>
      <c r="I976" s="330"/>
      <c r="M976" s="330"/>
    </row>
    <row r="977" spans="1:13" ht="25" x14ac:dyDescent="0.25">
      <c r="A977" s="425"/>
      <c r="B977" s="425"/>
      <c r="C977" s="423" t="s">
        <v>3828</v>
      </c>
      <c r="D977" s="424" t="s">
        <v>2830</v>
      </c>
      <c r="E977" s="426" t="s">
        <v>2831</v>
      </c>
      <c r="F977" s="427">
        <v>36580.53</v>
      </c>
      <c r="I977" s="330"/>
      <c r="M977" s="330"/>
    </row>
    <row r="978" spans="1:13" ht="26.25" customHeight="1" x14ac:dyDescent="0.25">
      <c r="A978" s="425"/>
      <c r="B978" s="425"/>
      <c r="C978" s="439" t="s">
        <v>3829</v>
      </c>
      <c r="D978" s="434" t="s">
        <v>2835</v>
      </c>
      <c r="E978" s="435" t="s">
        <v>2836</v>
      </c>
      <c r="F978" s="436">
        <v>39906.03</v>
      </c>
      <c r="I978" s="330"/>
      <c r="M978" s="330"/>
    </row>
    <row r="979" spans="1:13" ht="25" x14ac:dyDescent="0.25">
      <c r="A979" s="425"/>
      <c r="B979" s="425"/>
      <c r="C979" s="423" t="s">
        <v>3830</v>
      </c>
      <c r="D979" s="424" t="s">
        <v>2840</v>
      </c>
      <c r="E979" s="426" t="s">
        <v>2841</v>
      </c>
      <c r="F979" s="427">
        <v>43231.53</v>
      </c>
      <c r="I979" s="330"/>
      <c r="M979" s="330"/>
    </row>
    <row r="980" spans="1:13" ht="26.25" customHeight="1" x14ac:dyDescent="0.25">
      <c r="A980" s="425"/>
      <c r="B980" s="425"/>
      <c r="C980" s="423" t="s">
        <v>3831</v>
      </c>
      <c r="D980" s="424" t="s">
        <v>2845</v>
      </c>
      <c r="E980" s="426" t="s">
        <v>2846</v>
      </c>
      <c r="F980" s="427">
        <v>46557.03</v>
      </c>
      <c r="I980" s="330"/>
      <c r="M980" s="330"/>
    </row>
    <row r="981" spans="1:13" ht="25" x14ac:dyDescent="0.25">
      <c r="A981" s="425"/>
      <c r="B981" s="425"/>
      <c r="C981" s="423" t="s">
        <v>3832</v>
      </c>
      <c r="D981" s="424" t="s">
        <v>2850</v>
      </c>
      <c r="E981" s="426" t="s">
        <v>2851</v>
      </c>
      <c r="F981" s="427">
        <v>49882.54</v>
      </c>
      <c r="I981" s="330"/>
      <c r="M981" s="330"/>
    </row>
    <row r="982" spans="1:13" ht="26.25" customHeight="1" x14ac:dyDescent="0.25">
      <c r="A982" s="425"/>
      <c r="B982" s="425"/>
      <c r="C982" s="423" t="s">
        <v>3833</v>
      </c>
      <c r="D982" s="424" t="s">
        <v>3834</v>
      </c>
      <c r="E982" s="426" t="s">
        <v>3835</v>
      </c>
      <c r="F982" s="427">
        <v>53208.04</v>
      </c>
      <c r="I982" s="330"/>
      <c r="M982" s="330"/>
    </row>
    <row r="983" spans="1:13" ht="25" x14ac:dyDescent="0.25">
      <c r="A983" s="425"/>
      <c r="B983" s="425"/>
      <c r="C983" s="423" t="s">
        <v>3836</v>
      </c>
      <c r="D983" s="424" t="s">
        <v>3837</v>
      </c>
      <c r="E983" s="426" t="s">
        <v>3838</v>
      </c>
      <c r="F983" s="427">
        <v>56949.23</v>
      </c>
      <c r="I983" s="330"/>
      <c r="M983" s="330"/>
    </row>
    <row r="984" spans="1:13" ht="26.25" customHeight="1" x14ac:dyDescent="0.25">
      <c r="A984" s="425"/>
      <c r="B984" s="425"/>
      <c r="C984" s="423" t="s">
        <v>3839</v>
      </c>
      <c r="D984" s="424" t="s">
        <v>3840</v>
      </c>
      <c r="E984" s="426" t="s">
        <v>3841</v>
      </c>
      <c r="F984" s="427">
        <v>61937.48</v>
      </c>
      <c r="I984" s="330"/>
      <c r="M984" s="330"/>
    </row>
    <row r="985" spans="1:13" ht="25" x14ac:dyDescent="0.25">
      <c r="A985" s="425"/>
      <c r="B985" s="425"/>
      <c r="C985" s="423" t="s">
        <v>3842</v>
      </c>
      <c r="D985" s="424" t="s">
        <v>3843</v>
      </c>
      <c r="E985" s="426" t="s">
        <v>3844</v>
      </c>
      <c r="F985" s="427">
        <v>66925.740000000005</v>
      </c>
      <c r="I985" s="330"/>
      <c r="M985" s="330"/>
    </row>
    <row r="986" spans="1:13" ht="26.25" customHeight="1" x14ac:dyDescent="0.25">
      <c r="A986" s="425"/>
      <c r="B986" s="425"/>
      <c r="C986" s="423" t="s">
        <v>3845</v>
      </c>
      <c r="D986" s="424" t="s">
        <v>3846</v>
      </c>
      <c r="E986" s="426" t="s">
        <v>3847</v>
      </c>
      <c r="F986" s="427">
        <v>71913.990000000005</v>
      </c>
      <c r="I986" s="330"/>
      <c r="M986" s="330"/>
    </row>
    <row r="987" spans="1:13" ht="25" x14ac:dyDescent="0.25">
      <c r="A987" s="425"/>
      <c r="B987" s="425"/>
      <c r="C987" s="423" t="s">
        <v>3848</v>
      </c>
      <c r="D987" s="424" t="s">
        <v>3849</v>
      </c>
      <c r="E987" s="426" t="s">
        <v>3850</v>
      </c>
      <c r="F987" s="427">
        <v>76902.240000000005</v>
      </c>
      <c r="I987" s="330"/>
      <c r="M987" s="330"/>
    </row>
    <row r="988" spans="1:13" ht="26.25" customHeight="1" x14ac:dyDescent="0.25">
      <c r="A988" s="425"/>
      <c r="B988" s="425"/>
      <c r="C988" s="423" t="s">
        <v>3851</v>
      </c>
      <c r="D988" s="424" t="s">
        <v>3852</v>
      </c>
      <c r="E988" s="426" t="s">
        <v>3853</v>
      </c>
      <c r="F988" s="427">
        <v>82306.179999999993</v>
      </c>
      <c r="I988" s="330"/>
      <c r="M988" s="330"/>
    </row>
    <row r="989" spans="1:13" ht="25" x14ac:dyDescent="0.25">
      <c r="A989" s="425"/>
      <c r="B989" s="425"/>
      <c r="C989" s="423" t="s">
        <v>3854</v>
      </c>
      <c r="D989" s="424" t="s">
        <v>3855</v>
      </c>
      <c r="E989" s="426" t="s">
        <v>3856</v>
      </c>
      <c r="F989" s="427">
        <v>88957.19</v>
      </c>
      <c r="I989" s="330"/>
      <c r="M989" s="330"/>
    </row>
    <row r="990" spans="1:13" ht="26.25" customHeight="1" x14ac:dyDescent="0.25">
      <c r="A990" s="425"/>
      <c r="B990" s="425"/>
      <c r="C990" s="423" t="s">
        <v>3857</v>
      </c>
      <c r="D990" s="424" t="s">
        <v>3858</v>
      </c>
      <c r="E990" s="426" t="s">
        <v>3859</v>
      </c>
      <c r="F990" s="427">
        <v>95608.19</v>
      </c>
      <c r="I990" s="330"/>
      <c r="M990" s="330"/>
    </row>
    <row r="991" spans="1:13" ht="25" x14ac:dyDescent="0.25">
      <c r="A991" s="425"/>
      <c r="B991" s="425"/>
      <c r="C991" s="423" t="s">
        <v>3860</v>
      </c>
      <c r="D991" s="424" t="s">
        <v>3861</v>
      </c>
      <c r="E991" s="426" t="s">
        <v>3862</v>
      </c>
      <c r="F991" s="427">
        <v>102259.2</v>
      </c>
      <c r="I991" s="330"/>
      <c r="M991" s="330"/>
    </row>
    <row r="992" spans="1:13" ht="26.25" customHeight="1" x14ac:dyDescent="0.25">
      <c r="A992" s="425"/>
      <c r="B992" s="425"/>
      <c r="C992" s="423" t="s">
        <v>3863</v>
      </c>
      <c r="D992" s="424" t="s">
        <v>3864</v>
      </c>
      <c r="E992" s="426" t="s">
        <v>3865</v>
      </c>
      <c r="F992" s="427">
        <v>108910.2</v>
      </c>
      <c r="I992" s="330"/>
      <c r="M992" s="330"/>
    </row>
    <row r="993" spans="1:13" ht="25" x14ac:dyDescent="0.25">
      <c r="A993" s="428"/>
      <c r="B993" s="428"/>
      <c r="C993" s="423" t="s">
        <v>3866</v>
      </c>
      <c r="D993" s="424" t="s">
        <v>3867</v>
      </c>
      <c r="E993" s="426" t="s">
        <v>3868</v>
      </c>
      <c r="F993" s="427">
        <v>115976.9</v>
      </c>
      <c r="I993" s="330"/>
      <c r="M993" s="330"/>
    </row>
    <row r="994" spans="1:13" ht="26.25" customHeight="1" x14ac:dyDescent="0.25">
      <c r="A994" s="425"/>
      <c r="B994" s="425"/>
      <c r="C994" s="423" t="s">
        <v>3869</v>
      </c>
      <c r="D994" s="424" t="s">
        <v>3870</v>
      </c>
      <c r="E994" s="426" t="s">
        <v>3871</v>
      </c>
      <c r="F994" s="427">
        <v>124290.65</v>
      </c>
      <c r="I994" s="330"/>
      <c r="M994" s="330"/>
    </row>
    <row r="995" spans="1:13" ht="25" x14ac:dyDescent="0.25">
      <c r="A995" s="425"/>
      <c r="B995" s="425"/>
      <c r="C995" s="423" t="s">
        <v>3872</v>
      </c>
      <c r="D995" s="424" t="s">
        <v>3873</v>
      </c>
      <c r="E995" s="426" t="s">
        <v>3874</v>
      </c>
      <c r="F995" s="427">
        <v>132604.41</v>
      </c>
      <c r="I995" s="330"/>
      <c r="M995" s="330"/>
    </row>
    <row r="996" spans="1:13" ht="26.25" customHeight="1" x14ac:dyDescent="0.25">
      <c r="A996" s="425"/>
      <c r="B996" s="425"/>
      <c r="C996" s="423" t="s">
        <v>3875</v>
      </c>
      <c r="D996" s="424" t="s">
        <v>3876</v>
      </c>
      <c r="E996" s="426" t="s">
        <v>3877</v>
      </c>
      <c r="F996" s="427">
        <v>140918.16</v>
      </c>
      <c r="I996" s="330"/>
      <c r="M996" s="330"/>
    </row>
    <row r="997" spans="1:13" ht="25" x14ac:dyDescent="0.25">
      <c r="A997" s="425"/>
      <c r="B997" s="425"/>
      <c r="C997" s="423" t="s">
        <v>3878</v>
      </c>
      <c r="D997" s="424" t="s">
        <v>3879</v>
      </c>
      <c r="E997" s="426" t="s">
        <v>3880</v>
      </c>
      <c r="F997" s="427">
        <v>149231.92000000001</v>
      </c>
      <c r="I997" s="330"/>
      <c r="M997" s="330"/>
    </row>
    <row r="998" spans="1:13" ht="26.25" customHeight="1" x14ac:dyDescent="0.25">
      <c r="A998" s="428"/>
      <c r="B998" s="428"/>
      <c r="C998" s="423" t="s">
        <v>3881</v>
      </c>
      <c r="D998" s="424" t="s">
        <v>3882</v>
      </c>
      <c r="E998" s="426" t="s">
        <v>3883</v>
      </c>
      <c r="F998" s="427">
        <v>157545.68</v>
      </c>
      <c r="I998" s="330"/>
      <c r="M998" s="330"/>
    </row>
    <row r="999" spans="1:13" ht="25" x14ac:dyDescent="0.25">
      <c r="A999" s="422" t="s">
        <v>3884</v>
      </c>
      <c r="B999" s="422" t="s">
        <v>3885</v>
      </c>
      <c r="C999" s="423"/>
      <c r="D999" s="424"/>
      <c r="E999" s="692" t="s">
        <v>3886</v>
      </c>
      <c r="F999" s="693"/>
      <c r="I999" s="330"/>
      <c r="M999" s="330"/>
    </row>
    <row r="1000" spans="1:13" ht="26.25" customHeight="1" x14ac:dyDescent="0.25">
      <c r="A1000" s="425"/>
      <c r="B1000" s="425"/>
      <c r="C1000" s="423" t="s">
        <v>3887</v>
      </c>
      <c r="D1000" s="424" t="s">
        <v>3888</v>
      </c>
      <c r="E1000" s="426" t="s">
        <v>1666</v>
      </c>
      <c r="F1000" s="427">
        <v>269.70999999999998</v>
      </c>
      <c r="I1000" s="330"/>
      <c r="M1000" s="330"/>
    </row>
    <row r="1001" spans="1:13" ht="14.5" x14ac:dyDescent="0.25">
      <c r="A1001" s="425"/>
      <c r="B1001" s="425"/>
      <c r="C1001" s="423" t="s">
        <v>3889</v>
      </c>
      <c r="D1001" s="424" t="s">
        <v>3890</v>
      </c>
      <c r="E1001" s="426" t="s">
        <v>2202</v>
      </c>
      <c r="F1001" s="427">
        <v>385.3</v>
      </c>
      <c r="I1001" s="330"/>
      <c r="M1001" s="330"/>
    </row>
    <row r="1002" spans="1:13" ht="26.25" customHeight="1" x14ac:dyDescent="0.25">
      <c r="A1002" s="425"/>
      <c r="B1002" s="425"/>
      <c r="C1002" s="423" t="s">
        <v>3891</v>
      </c>
      <c r="D1002" s="424" t="s">
        <v>3892</v>
      </c>
      <c r="E1002" s="426" t="s">
        <v>2205</v>
      </c>
      <c r="F1002" s="427">
        <v>500.89</v>
      </c>
      <c r="I1002" s="330"/>
      <c r="M1002" s="330"/>
    </row>
    <row r="1003" spans="1:13" ht="14" x14ac:dyDescent="0.25">
      <c r="A1003" s="425"/>
      <c r="B1003" s="425"/>
      <c r="C1003" s="423" t="s">
        <v>3893</v>
      </c>
      <c r="D1003" s="424" t="s">
        <v>3894</v>
      </c>
      <c r="E1003" s="426" t="s">
        <v>3895</v>
      </c>
      <c r="F1003" s="427">
        <v>655.01</v>
      </c>
      <c r="I1003" s="330"/>
      <c r="M1003" s="330"/>
    </row>
    <row r="1004" spans="1:13" ht="26.25" customHeight="1" x14ac:dyDescent="0.25">
      <c r="A1004" s="425"/>
      <c r="B1004" s="425"/>
      <c r="C1004" s="423" t="s">
        <v>3896</v>
      </c>
      <c r="D1004" s="424" t="s">
        <v>3897</v>
      </c>
      <c r="E1004" s="426" t="s">
        <v>3898</v>
      </c>
      <c r="F1004" s="427">
        <v>878.63</v>
      </c>
      <c r="I1004" s="330"/>
      <c r="M1004" s="330"/>
    </row>
    <row r="1005" spans="1:13" ht="14" x14ac:dyDescent="0.25">
      <c r="A1005" s="425"/>
      <c r="B1005" s="425"/>
      <c r="C1005" s="423" t="s">
        <v>3899</v>
      </c>
      <c r="D1005" s="424" t="s">
        <v>3900</v>
      </c>
      <c r="E1005" s="426" t="s">
        <v>3901</v>
      </c>
      <c r="F1005" s="427">
        <v>1113.33</v>
      </c>
      <c r="I1005" s="330"/>
      <c r="M1005" s="330"/>
    </row>
    <row r="1006" spans="1:13" ht="26.25" customHeight="1" x14ac:dyDescent="0.25">
      <c r="A1006" s="425"/>
      <c r="B1006" s="425"/>
      <c r="C1006" s="423" t="s">
        <v>3902</v>
      </c>
      <c r="D1006" s="424" t="s">
        <v>3903</v>
      </c>
      <c r="E1006" s="426" t="s">
        <v>3904</v>
      </c>
      <c r="F1006" s="427">
        <v>1338.34</v>
      </c>
      <c r="I1006" s="330"/>
      <c r="M1006" s="330"/>
    </row>
    <row r="1007" spans="1:13" ht="14" x14ac:dyDescent="0.25">
      <c r="A1007" s="425"/>
      <c r="B1007" s="425"/>
      <c r="C1007" s="423" t="s">
        <v>3905</v>
      </c>
      <c r="D1007" s="424" t="s">
        <v>3906</v>
      </c>
      <c r="E1007" s="426" t="s">
        <v>3907</v>
      </c>
      <c r="F1007" s="427">
        <v>1571.19</v>
      </c>
      <c r="I1007" s="330"/>
      <c r="M1007" s="330"/>
    </row>
    <row r="1008" spans="1:13" ht="26.25" customHeight="1" x14ac:dyDescent="0.25">
      <c r="A1008" s="425"/>
      <c r="B1008" s="425"/>
      <c r="C1008" s="423" t="s">
        <v>3908</v>
      </c>
      <c r="D1008" s="424" t="s">
        <v>3909</v>
      </c>
      <c r="E1008" s="426" t="s">
        <v>3910</v>
      </c>
      <c r="F1008" s="427">
        <v>1887.97</v>
      </c>
      <c r="I1008" s="330"/>
      <c r="M1008" s="330"/>
    </row>
    <row r="1009" spans="1:13" ht="14" x14ac:dyDescent="0.25">
      <c r="A1009" s="425"/>
      <c r="B1009" s="425"/>
      <c r="C1009" s="423" t="s">
        <v>3911</v>
      </c>
      <c r="D1009" s="424" t="s">
        <v>3912</v>
      </c>
      <c r="E1009" s="426" t="s">
        <v>3913</v>
      </c>
      <c r="F1009" s="427">
        <v>2350.33</v>
      </c>
      <c r="I1009" s="330"/>
      <c r="M1009" s="330"/>
    </row>
    <row r="1010" spans="1:13" ht="26.25" customHeight="1" x14ac:dyDescent="0.25">
      <c r="A1010" s="425"/>
      <c r="B1010" s="425"/>
      <c r="C1010" s="423" t="s">
        <v>3914</v>
      </c>
      <c r="D1010" s="424" t="s">
        <v>3915</v>
      </c>
      <c r="E1010" s="426" t="s">
        <v>3916</v>
      </c>
      <c r="F1010" s="427">
        <v>2812.69</v>
      </c>
      <c r="I1010" s="330"/>
      <c r="M1010" s="330"/>
    </row>
    <row r="1011" spans="1:13" ht="14" x14ac:dyDescent="0.25">
      <c r="A1011" s="425"/>
      <c r="B1011" s="425"/>
      <c r="C1011" s="423" t="s">
        <v>3917</v>
      </c>
      <c r="D1011" s="424" t="s">
        <v>3918</v>
      </c>
      <c r="E1011" s="426" t="s">
        <v>3919</v>
      </c>
      <c r="F1011" s="427">
        <v>3275.05</v>
      </c>
      <c r="I1011" s="330"/>
      <c r="M1011" s="330"/>
    </row>
    <row r="1012" spans="1:13" ht="26.25" customHeight="1" x14ac:dyDescent="0.25">
      <c r="A1012" s="425"/>
      <c r="B1012" s="425"/>
      <c r="C1012" s="423" t="s">
        <v>3920</v>
      </c>
      <c r="D1012" s="424" t="s">
        <v>3921</v>
      </c>
      <c r="E1012" s="426" t="s">
        <v>3922</v>
      </c>
      <c r="F1012" s="427">
        <v>3737.41</v>
      </c>
      <c r="I1012" s="330"/>
      <c r="M1012" s="330"/>
    </row>
    <row r="1013" spans="1:13" ht="14" x14ac:dyDescent="0.25">
      <c r="A1013" s="425"/>
      <c r="B1013" s="425"/>
      <c r="C1013" s="423" t="s">
        <v>3923</v>
      </c>
      <c r="D1013" s="424" t="s">
        <v>3924</v>
      </c>
      <c r="E1013" s="426" t="s">
        <v>3925</v>
      </c>
      <c r="F1013" s="427">
        <v>4353.8900000000003</v>
      </c>
      <c r="I1013" s="330"/>
      <c r="M1013" s="330"/>
    </row>
    <row r="1014" spans="1:13" ht="26.25" customHeight="1" x14ac:dyDescent="0.25">
      <c r="A1014" s="425"/>
      <c r="B1014" s="425"/>
      <c r="C1014" s="423" t="s">
        <v>3926</v>
      </c>
      <c r="D1014" s="424" t="s">
        <v>3927</v>
      </c>
      <c r="E1014" s="426" t="s">
        <v>3928</v>
      </c>
      <c r="F1014" s="427">
        <v>5278.61</v>
      </c>
      <c r="I1014" s="330"/>
      <c r="M1014" s="330"/>
    </row>
    <row r="1015" spans="1:13" ht="14" x14ac:dyDescent="0.25">
      <c r="A1015" s="425"/>
      <c r="B1015" s="425"/>
      <c r="C1015" s="423" t="s">
        <v>3929</v>
      </c>
      <c r="D1015" s="424" t="s">
        <v>3930</v>
      </c>
      <c r="E1015" s="426" t="s">
        <v>3931</v>
      </c>
      <c r="F1015" s="427">
        <v>6203.33</v>
      </c>
      <c r="I1015" s="330"/>
      <c r="M1015" s="330"/>
    </row>
    <row r="1016" spans="1:13" ht="26.25" customHeight="1" x14ac:dyDescent="0.25">
      <c r="A1016" s="425"/>
      <c r="B1016" s="425"/>
      <c r="C1016" s="423" t="s">
        <v>3932</v>
      </c>
      <c r="D1016" s="424" t="s">
        <v>3933</v>
      </c>
      <c r="E1016" s="426" t="s">
        <v>3934</v>
      </c>
      <c r="F1016" s="427">
        <v>7128.05</v>
      </c>
      <c r="I1016" s="330"/>
      <c r="M1016" s="330"/>
    </row>
    <row r="1017" spans="1:13" ht="14" x14ac:dyDescent="0.25">
      <c r="A1017" s="425"/>
      <c r="B1017" s="425"/>
      <c r="C1017" s="423" t="s">
        <v>3935</v>
      </c>
      <c r="D1017" s="424" t="s">
        <v>3936</v>
      </c>
      <c r="E1017" s="426" t="s">
        <v>3937</v>
      </c>
      <c r="F1017" s="427">
        <v>8052.77</v>
      </c>
      <c r="I1017" s="330"/>
      <c r="M1017" s="330"/>
    </row>
    <row r="1018" spans="1:13" ht="26.25" customHeight="1" x14ac:dyDescent="0.25">
      <c r="A1018" s="425"/>
      <c r="B1018" s="425"/>
      <c r="C1018" s="423" t="s">
        <v>3938</v>
      </c>
      <c r="D1018" s="424" t="s">
        <v>3939</v>
      </c>
      <c r="E1018" s="426" t="s">
        <v>3940</v>
      </c>
      <c r="F1018" s="427">
        <v>9285.73</v>
      </c>
      <c r="I1018" s="330"/>
      <c r="M1018" s="330"/>
    </row>
    <row r="1019" spans="1:13" ht="14" x14ac:dyDescent="0.25">
      <c r="A1019" s="425"/>
      <c r="B1019" s="425"/>
      <c r="C1019" s="423" t="s">
        <v>3941</v>
      </c>
      <c r="D1019" s="424" t="s">
        <v>3942</v>
      </c>
      <c r="E1019" s="426" t="s">
        <v>3943</v>
      </c>
      <c r="F1019" s="427">
        <v>11135.17</v>
      </c>
      <c r="I1019" s="330"/>
      <c r="M1019" s="330"/>
    </row>
    <row r="1020" spans="1:13" ht="26.25" customHeight="1" x14ac:dyDescent="0.25">
      <c r="A1020" s="425"/>
      <c r="B1020" s="425"/>
      <c r="C1020" s="423" t="s">
        <v>3944</v>
      </c>
      <c r="D1020" s="424" t="s">
        <v>3945</v>
      </c>
      <c r="E1020" s="426" t="s">
        <v>3946</v>
      </c>
      <c r="F1020" s="427">
        <v>12984.61</v>
      </c>
      <c r="I1020" s="330"/>
      <c r="M1020" s="330"/>
    </row>
    <row r="1021" spans="1:13" ht="14" x14ac:dyDescent="0.25">
      <c r="A1021" s="425"/>
      <c r="B1021" s="425"/>
      <c r="C1021" s="423" t="s">
        <v>3947</v>
      </c>
      <c r="D1021" s="424" t="s">
        <v>3948</v>
      </c>
      <c r="E1021" s="426" t="s">
        <v>3949</v>
      </c>
      <c r="F1021" s="427">
        <v>14834.05</v>
      </c>
      <c r="I1021" s="330"/>
      <c r="M1021" s="330"/>
    </row>
    <row r="1022" spans="1:13" ht="26.25" customHeight="1" x14ac:dyDescent="0.25">
      <c r="A1022" s="425"/>
      <c r="B1022" s="425"/>
      <c r="C1022" s="423" t="s">
        <v>3950</v>
      </c>
      <c r="D1022" s="424" t="s">
        <v>3951</v>
      </c>
      <c r="E1022" s="426" t="s">
        <v>3952</v>
      </c>
      <c r="F1022" s="427">
        <v>16683.490000000002</v>
      </c>
      <c r="I1022" s="330"/>
      <c r="M1022" s="330"/>
    </row>
    <row r="1023" spans="1:13" ht="14" x14ac:dyDescent="0.25">
      <c r="A1023" s="428"/>
      <c r="B1023" s="428"/>
      <c r="C1023" s="423" t="s">
        <v>3953</v>
      </c>
      <c r="D1023" s="424" t="s">
        <v>3954</v>
      </c>
      <c r="E1023" s="426" t="s">
        <v>3955</v>
      </c>
      <c r="F1023" s="427">
        <v>18532.93</v>
      </c>
      <c r="I1023" s="330"/>
      <c r="M1023" s="330"/>
    </row>
    <row r="1024" spans="1:13" ht="26.25" customHeight="1" x14ac:dyDescent="0.25">
      <c r="A1024" s="422" t="s">
        <v>3956</v>
      </c>
      <c r="B1024" s="422" t="s">
        <v>3957</v>
      </c>
      <c r="C1024" s="423"/>
      <c r="D1024" s="424"/>
      <c r="E1024" s="692" t="s">
        <v>3958</v>
      </c>
      <c r="F1024" s="693"/>
      <c r="I1024" s="330"/>
      <c r="M1024" s="330"/>
    </row>
    <row r="1025" spans="1:13" ht="14" x14ac:dyDescent="0.25">
      <c r="A1025" s="425"/>
      <c r="B1025" s="425"/>
      <c r="C1025" s="423" t="s">
        <v>3959</v>
      </c>
      <c r="D1025" s="424" t="s">
        <v>3960</v>
      </c>
      <c r="E1025" s="426" t="s">
        <v>969</v>
      </c>
      <c r="F1025" s="427">
        <v>3923.14</v>
      </c>
      <c r="I1025" s="330"/>
      <c r="M1025" s="330"/>
    </row>
    <row r="1026" spans="1:13" ht="26.25" customHeight="1" x14ac:dyDescent="0.25">
      <c r="A1026" s="425"/>
      <c r="B1026" s="425"/>
      <c r="C1026" s="423" t="s">
        <v>3961</v>
      </c>
      <c r="D1026" s="424" t="s">
        <v>3962</v>
      </c>
      <c r="E1026" s="426" t="s">
        <v>972</v>
      </c>
      <c r="F1026" s="427">
        <v>4658.7299999999996</v>
      </c>
      <c r="I1026" s="330"/>
      <c r="M1026" s="330"/>
    </row>
    <row r="1027" spans="1:13" ht="12.75" customHeight="1" x14ac:dyDescent="0.25">
      <c r="A1027" s="425"/>
      <c r="B1027" s="425"/>
      <c r="C1027" s="423" t="s">
        <v>3963</v>
      </c>
      <c r="D1027" s="424" t="s">
        <v>3964</v>
      </c>
      <c r="E1027" s="426" t="s">
        <v>975</v>
      </c>
      <c r="F1027" s="427">
        <v>5394.32</v>
      </c>
      <c r="I1027" s="330"/>
      <c r="M1027" s="330"/>
    </row>
    <row r="1028" spans="1:13" ht="14" x14ac:dyDescent="0.25">
      <c r="A1028" s="425"/>
      <c r="B1028" s="425"/>
      <c r="C1028" s="423" t="s">
        <v>3965</v>
      </c>
      <c r="D1028" s="424" t="s">
        <v>3966</v>
      </c>
      <c r="E1028" s="426" t="s">
        <v>978</v>
      </c>
      <c r="F1028" s="427">
        <v>6129.91</v>
      </c>
      <c r="I1028" s="330"/>
      <c r="M1028" s="330"/>
    </row>
    <row r="1029" spans="1:13" ht="14" x14ac:dyDescent="0.25">
      <c r="A1029" s="425"/>
      <c r="B1029" s="425"/>
      <c r="C1029" s="423" t="s">
        <v>3967</v>
      </c>
      <c r="D1029" s="424" t="s">
        <v>3968</v>
      </c>
      <c r="E1029" s="426" t="s">
        <v>981</v>
      </c>
      <c r="F1029" s="427">
        <v>6865.5</v>
      </c>
      <c r="I1029" s="330"/>
      <c r="M1029" s="330"/>
    </row>
    <row r="1030" spans="1:13" ht="14" x14ac:dyDescent="0.25">
      <c r="A1030" s="425"/>
      <c r="B1030" s="425"/>
      <c r="C1030" s="423" t="s">
        <v>3969</v>
      </c>
      <c r="D1030" s="424" t="s">
        <v>3970</v>
      </c>
      <c r="E1030" s="426" t="s">
        <v>984</v>
      </c>
      <c r="F1030" s="427">
        <v>7601.09</v>
      </c>
      <c r="I1030" s="330"/>
      <c r="M1030" s="330"/>
    </row>
    <row r="1031" spans="1:13" ht="14" x14ac:dyDescent="0.25">
      <c r="A1031" s="425"/>
      <c r="B1031" s="425"/>
      <c r="C1031" s="423" t="s">
        <v>3971</v>
      </c>
      <c r="D1031" s="424" t="s">
        <v>3972</v>
      </c>
      <c r="E1031" s="426" t="s">
        <v>987</v>
      </c>
      <c r="F1031" s="427">
        <v>8336.68</v>
      </c>
      <c r="I1031" s="330"/>
      <c r="M1031" s="330"/>
    </row>
    <row r="1032" spans="1:13" ht="14" x14ac:dyDescent="0.25">
      <c r="A1032" s="425"/>
      <c r="B1032" s="425"/>
      <c r="C1032" s="423" t="s">
        <v>3973</v>
      </c>
      <c r="D1032" s="424" t="s">
        <v>3974</v>
      </c>
      <c r="E1032" s="426" t="s">
        <v>990</v>
      </c>
      <c r="F1032" s="427">
        <v>9317.4599999999991</v>
      </c>
      <c r="I1032" s="330"/>
      <c r="M1032" s="330"/>
    </row>
    <row r="1033" spans="1:13" ht="14" x14ac:dyDescent="0.25">
      <c r="A1033" s="425"/>
      <c r="B1033" s="425"/>
      <c r="C1033" s="423" t="s">
        <v>3975</v>
      </c>
      <c r="D1033" s="424" t="s">
        <v>3976</v>
      </c>
      <c r="E1033" s="426" t="s">
        <v>993</v>
      </c>
      <c r="F1033" s="427">
        <v>10788.64</v>
      </c>
      <c r="I1033" s="330"/>
      <c r="M1033" s="330"/>
    </row>
    <row r="1034" spans="1:13" ht="14" x14ac:dyDescent="0.25">
      <c r="A1034" s="425"/>
      <c r="B1034" s="425"/>
      <c r="C1034" s="423" t="s">
        <v>3977</v>
      </c>
      <c r="D1034" s="424" t="s">
        <v>3978</v>
      </c>
      <c r="E1034" s="426" t="s">
        <v>996</v>
      </c>
      <c r="F1034" s="427">
        <v>12259.82</v>
      </c>
      <c r="I1034" s="330"/>
      <c r="M1034" s="330"/>
    </row>
    <row r="1035" spans="1:13" ht="14" x14ac:dyDescent="0.25">
      <c r="A1035" s="425"/>
      <c r="B1035" s="425"/>
      <c r="C1035" s="423" t="s">
        <v>3979</v>
      </c>
      <c r="D1035" s="424" t="s">
        <v>3980</v>
      </c>
      <c r="E1035" s="426" t="s">
        <v>999</v>
      </c>
      <c r="F1035" s="427">
        <v>13690.78</v>
      </c>
      <c r="I1035" s="330"/>
      <c r="M1035" s="330"/>
    </row>
    <row r="1036" spans="1:13" ht="14" x14ac:dyDescent="0.25">
      <c r="A1036" s="425"/>
      <c r="B1036" s="425"/>
      <c r="C1036" s="423" t="s">
        <v>3981</v>
      </c>
      <c r="D1036" s="424" t="s">
        <v>3982</v>
      </c>
      <c r="E1036" s="426" t="s">
        <v>1002</v>
      </c>
      <c r="F1036" s="427">
        <v>15202.17</v>
      </c>
      <c r="I1036" s="330"/>
      <c r="M1036" s="330"/>
    </row>
    <row r="1037" spans="1:13" ht="14" x14ac:dyDescent="0.25">
      <c r="A1037" s="425"/>
      <c r="B1037" s="425"/>
      <c r="C1037" s="423" t="s">
        <v>3983</v>
      </c>
      <c r="D1037" s="424" t="s">
        <v>3984</v>
      </c>
      <c r="E1037" s="426" t="s">
        <v>1005</v>
      </c>
      <c r="F1037" s="427">
        <v>16673.349999999999</v>
      </c>
      <c r="I1037" s="330"/>
      <c r="M1037" s="330"/>
    </row>
    <row r="1038" spans="1:13" ht="14" x14ac:dyDescent="0.25">
      <c r="A1038" s="425"/>
      <c r="B1038" s="425"/>
      <c r="C1038" s="423" t="s">
        <v>3985</v>
      </c>
      <c r="D1038" s="424" t="s">
        <v>3986</v>
      </c>
      <c r="E1038" s="426" t="s">
        <v>1008</v>
      </c>
      <c r="F1038" s="427">
        <v>18144.53</v>
      </c>
      <c r="I1038" s="330"/>
      <c r="M1038" s="330"/>
    </row>
    <row r="1039" spans="1:13" ht="14" x14ac:dyDescent="0.25">
      <c r="A1039" s="425"/>
      <c r="B1039" s="425"/>
      <c r="C1039" s="423" t="s">
        <v>3987</v>
      </c>
      <c r="D1039" s="424" t="s">
        <v>3988</v>
      </c>
      <c r="E1039" s="426" t="s">
        <v>3989</v>
      </c>
      <c r="F1039" s="427">
        <v>20106.099999999999</v>
      </c>
      <c r="I1039" s="330"/>
      <c r="M1039" s="330"/>
    </row>
    <row r="1040" spans="1:13" ht="14" x14ac:dyDescent="0.25">
      <c r="A1040" s="425"/>
      <c r="B1040" s="425"/>
      <c r="C1040" s="423" t="s">
        <v>3990</v>
      </c>
      <c r="D1040" s="424" t="s">
        <v>3991</v>
      </c>
      <c r="E1040" s="426" t="s">
        <v>3992</v>
      </c>
      <c r="F1040" s="427">
        <v>22816.5</v>
      </c>
      <c r="I1040" s="330"/>
      <c r="M1040" s="330"/>
    </row>
    <row r="1041" spans="1:13" ht="14" x14ac:dyDescent="0.25">
      <c r="A1041" s="425"/>
      <c r="B1041" s="425"/>
      <c r="C1041" s="423" t="s">
        <v>3993</v>
      </c>
      <c r="D1041" s="424" t="s">
        <v>3994</v>
      </c>
      <c r="E1041" s="426" t="s">
        <v>3995</v>
      </c>
      <c r="F1041" s="427">
        <v>25990.81</v>
      </c>
      <c r="I1041" s="330"/>
      <c r="M1041" s="330"/>
    </row>
    <row r="1042" spans="1:13" ht="14" x14ac:dyDescent="0.25">
      <c r="A1042" s="425"/>
      <c r="B1042" s="425"/>
      <c r="C1042" s="423" t="s">
        <v>3996</v>
      </c>
      <c r="D1042" s="424" t="s">
        <v>3997</v>
      </c>
      <c r="E1042" s="426" t="s">
        <v>3998</v>
      </c>
      <c r="F1042" s="427">
        <v>28933.17</v>
      </c>
      <c r="I1042" s="330"/>
      <c r="M1042" s="330"/>
    </row>
    <row r="1043" spans="1:13" ht="14" x14ac:dyDescent="0.25">
      <c r="A1043" s="425"/>
      <c r="B1043" s="425"/>
      <c r="C1043" s="423" t="s">
        <v>3999</v>
      </c>
      <c r="D1043" s="424" t="s">
        <v>4000</v>
      </c>
      <c r="E1043" s="426" t="s">
        <v>4001</v>
      </c>
      <c r="F1043" s="427">
        <v>31875.52</v>
      </c>
      <c r="I1043" s="330"/>
      <c r="M1043" s="330"/>
    </row>
    <row r="1044" spans="1:13" ht="14" x14ac:dyDescent="0.25">
      <c r="A1044" s="425"/>
      <c r="B1044" s="425"/>
      <c r="C1044" s="423" t="s">
        <v>4002</v>
      </c>
      <c r="D1044" s="424" t="s">
        <v>4003</v>
      </c>
      <c r="E1044" s="426" t="s">
        <v>4004</v>
      </c>
      <c r="F1044" s="427">
        <v>34817.879999999997</v>
      </c>
      <c r="I1044" s="330"/>
      <c r="M1044" s="330"/>
    </row>
    <row r="1045" spans="1:13" ht="14" x14ac:dyDescent="0.25">
      <c r="A1045" s="425"/>
      <c r="B1045" s="425"/>
      <c r="C1045" s="423" t="s">
        <v>4005</v>
      </c>
      <c r="D1045" s="424" t="s">
        <v>4006</v>
      </c>
      <c r="E1045" s="426" t="s">
        <v>4007</v>
      </c>
      <c r="F1045" s="427">
        <v>38741.019999999997</v>
      </c>
      <c r="I1045" s="330"/>
      <c r="M1045" s="330"/>
    </row>
    <row r="1046" spans="1:13" ht="14" x14ac:dyDescent="0.25">
      <c r="A1046" s="425"/>
      <c r="B1046" s="425"/>
      <c r="C1046" s="423" t="s">
        <v>4008</v>
      </c>
      <c r="D1046" s="424" t="s">
        <v>4009</v>
      </c>
      <c r="E1046" s="426" t="s">
        <v>4010</v>
      </c>
      <c r="F1046" s="427">
        <v>44625.73</v>
      </c>
      <c r="I1046" s="330"/>
      <c r="M1046" s="330"/>
    </row>
    <row r="1047" spans="1:13" ht="12.75" customHeight="1" x14ac:dyDescent="0.25">
      <c r="A1047" s="425"/>
      <c r="B1047" s="425"/>
      <c r="C1047" s="423" t="s">
        <v>4011</v>
      </c>
      <c r="D1047" s="424" t="s">
        <v>4012</v>
      </c>
      <c r="E1047" s="426" t="s">
        <v>4013</v>
      </c>
      <c r="F1047" s="427">
        <v>50510.44</v>
      </c>
      <c r="I1047" s="330"/>
      <c r="M1047" s="330"/>
    </row>
    <row r="1048" spans="1:13" ht="14" x14ac:dyDescent="0.25">
      <c r="A1048" s="428"/>
      <c r="B1048" s="428"/>
      <c r="C1048" s="423" t="s">
        <v>4014</v>
      </c>
      <c r="D1048" s="424" t="s">
        <v>4015</v>
      </c>
      <c r="E1048" s="426" t="s">
        <v>4016</v>
      </c>
      <c r="F1048" s="427">
        <v>56395.16</v>
      </c>
      <c r="I1048" s="330"/>
      <c r="M1048" s="330"/>
    </row>
    <row r="1049" spans="1:13" ht="14" x14ac:dyDescent="0.25">
      <c r="A1049" s="425"/>
      <c r="B1049" s="425"/>
      <c r="C1049" s="439" t="s">
        <v>4017</v>
      </c>
      <c r="D1049" s="434" t="s">
        <v>4018</v>
      </c>
      <c r="E1049" s="435" t="s">
        <v>4019</v>
      </c>
      <c r="F1049" s="436">
        <v>62279.87</v>
      </c>
      <c r="I1049" s="330"/>
      <c r="M1049" s="330"/>
    </row>
    <row r="1050" spans="1:13" ht="14" x14ac:dyDescent="0.25">
      <c r="A1050" s="425"/>
      <c r="B1050" s="425"/>
      <c r="C1050" s="423" t="s">
        <v>4020</v>
      </c>
      <c r="D1050" s="424" t="s">
        <v>4021</v>
      </c>
      <c r="E1050" s="426" t="s">
        <v>4022</v>
      </c>
      <c r="F1050" s="427">
        <v>68164.58</v>
      </c>
      <c r="I1050" s="330"/>
      <c r="M1050" s="330"/>
    </row>
    <row r="1051" spans="1:13" ht="14" x14ac:dyDescent="0.25">
      <c r="A1051" s="425"/>
      <c r="B1051" s="425"/>
      <c r="C1051" s="423" t="s">
        <v>4023</v>
      </c>
      <c r="D1051" s="424" t="s">
        <v>4024</v>
      </c>
      <c r="E1051" s="426" t="s">
        <v>4025</v>
      </c>
      <c r="F1051" s="427">
        <v>74049.289999999994</v>
      </c>
      <c r="I1051" s="330"/>
      <c r="M1051" s="330"/>
    </row>
    <row r="1052" spans="1:13" ht="14" x14ac:dyDescent="0.25">
      <c r="A1052" s="425"/>
      <c r="B1052" s="425"/>
      <c r="C1052" s="423" t="s">
        <v>4026</v>
      </c>
      <c r="D1052" s="424" t="s">
        <v>4027</v>
      </c>
      <c r="E1052" s="426" t="s">
        <v>4028</v>
      </c>
      <c r="F1052" s="427">
        <v>79934</v>
      </c>
      <c r="I1052" s="330"/>
      <c r="M1052" s="330"/>
    </row>
    <row r="1053" spans="1:13" ht="14" x14ac:dyDescent="0.25">
      <c r="A1053" s="425"/>
      <c r="B1053" s="425"/>
      <c r="C1053" s="423" t="s">
        <v>4029</v>
      </c>
      <c r="D1053" s="424" t="s">
        <v>4030</v>
      </c>
      <c r="E1053" s="426" t="s">
        <v>4031</v>
      </c>
      <c r="F1053" s="427">
        <v>85818.72</v>
      </c>
      <c r="I1053" s="330"/>
      <c r="M1053" s="330"/>
    </row>
    <row r="1054" spans="1:13" ht="14" x14ac:dyDescent="0.25">
      <c r="A1054" s="428"/>
      <c r="B1054" s="428"/>
      <c r="C1054" s="423" t="s">
        <v>4032</v>
      </c>
      <c r="D1054" s="424" t="s">
        <v>4033</v>
      </c>
      <c r="E1054" s="426" t="s">
        <v>4034</v>
      </c>
      <c r="F1054" s="427">
        <v>91703.43</v>
      </c>
      <c r="I1054" s="330"/>
      <c r="M1054" s="330"/>
    </row>
    <row r="1055" spans="1:13" x14ac:dyDescent="0.25">
      <c r="A1055" s="442"/>
      <c r="B1055" s="414"/>
      <c r="C1055" s="414"/>
      <c r="D1055" s="355"/>
      <c r="E1055" s="360"/>
      <c r="F1055" s="443"/>
      <c r="I1055" s="330"/>
      <c r="M1055" s="330"/>
    </row>
    <row r="1056" spans="1:13" ht="13" x14ac:dyDescent="0.3">
      <c r="A1056" s="357" t="s">
        <v>3241</v>
      </c>
      <c r="B1056" s="444"/>
      <c r="C1056" s="445"/>
      <c r="D1056" s="444"/>
      <c r="E1056" s="444"/>
      <c r="F1056" s="446"/>
      <c r="I1056" s="330"/>
      <c r="M1056" s="330"/>
    </row>
    <row r="1057" spans="1:13" x14ac:dyDescent="0.25">
      <c r="A1057" s="355"/>
      <c r="B1057" s="447"/>
      <c r="C1057" s="356"/>
      <c r="D1057" s="356"/>
      <c r="E1057" s="448"/>
      <c r="F1057" s="449"/>
      <c r="I1057" s="330"/>
      <c r="M1057" s="330"/>
    </row>
    <row r="1058" spans="1:13" ht="14.5" x14ac:dyDescent="0.25">
      <c r="A1058" s="358" t="s">
        <v>3242</v>
      </c>
      <c r="B1058" s="359" t="s">
        <v>3243</v>
      </c>
      <c r="C1058" s="360"/>
      <c r="D1058" s="360"/>
      <c r="E1058" s="360"/>
      <c r="F1058" s="360"/>
      <c r="I1058" s="330"/>
      <c r="M1058" s="330"/>
    </row>
    <row r="1059" spans="1:13" ht="14.5" x14ac:dyDescent="0.25">
      <c r="A1059" s="358" t="s">
        <v>3244</v>
      </c>
      <c r="B1059" s="359" t="s">
        <v>3245</v>
      </c>
      <c r="C1059" s="360"/>
      <c r="D1059" s="360"/>
      <c r="E1059" s="360"/>
      <c r="F1059" s="360"/>
      <c r="I1059" s="330"/>
      <c r="M1059" s="330"/>
    </row>
    <row r="1060" spans="1:13" ht="14.5" x14ac:dyDescent="0.25">
      <c r="A1060" s="358" t="s">
        <v>3246</v>
      </c>
      <c r="B1060" s="359" t="s">
        <v>3247</v>
      </c>
      <c r="C1060" s="360"/>
      <c r="D1060" s="360"/>
      <c r="E1060" s="360"/>
      <c r="F1060" s="360"/>
      <c r="I1060" s="330"/>
      <c r="M1060" s="330"/>
    </row>
    <row r="1061" spans="1:13" ht="14.5" x14ac:dyDescent="0.25">
      <c r="A1061" s="358" t="s">
        <v>3248</v>
      </c>
      <c r="B1061" s="695" t="s">
        <v>3249</v>
      </c>
      <c r="C1061" s="696"/>
      <c r="D1061" s="696"/>
      <c r="E1061" s="696"/>
      <c r="F1061" s="696"/>
      <c r="I1061" s="330"/>
      <c r="M1061" s="330"/>
    </row>
    <row r="1062" spans="1:13" ht="14.5" x14ac:dyDescent="0.25">
      <c r="A1062" s="358"/>
      <c r="B1062" s="697"/>
      <c r="C1062" s="698"/>
      <c r="D1062" s="698"/>
      <c r="E1062" s="698"/>
      <c r="F1062" s="698"/>
      <c r="I1062" s="330"/>
      <c r="M1062" s="330"/>
    </row>
    <row r="1063" spans="1:13" x14ac:dyDescent="0.25">
      <c r="A1063" s="331"/>
      <c r="B1063" s="330"/>
      <c r="C1063" s="330"/>
      <c r="D1063" s="330"/>
      <c r="E1063" s="329"/>
      <c r="F1063" s="340"/>
      <c r="I1063" s="330"/>
      <c r="M1063" s="330"/>
    </row>
    <row r="1064" spans="1:13" x14ac:dyDescent="0.25">
      <c r="A1064" s="331"/>
      <c r="B1064" s="330"/>
      <c r="C1064" s="330"/>
      <c r="D1064" s="330"/>
      <c r="E1064" s="329"/>
      <c r="F1064" s="340"/>
      <c r="I1064" s="330"/>
      <c r="M1064" s="330"/>
    </row>
    <row r="1065" spans="1:13" x14ac:dyDescent="0.25">
      <c r="A1065" s="331"/>
      <c r="B1065" s="330"/>
      <c r="C1065" s="330"/>
      <c r="D1065" s="330"/>
      <c r="E1065" s="329"/>
      <c r="F1065" s="340"/>
      <c r="I1065" s="330"/>
      <c r="M1065" s="330"/>
    </row>
    <row r="1066" spans="1:13" x14ac:dyDescent="0.25">
      <c r="A1066" s="331"/>
      <c r="B1066" s="330"/>
      <c r="C1066" s="330"/>
      <c r="D1066" s="330"/>
      <c r="E1066" s="329"/>
      <c r="F1066" s="340"/>
      <c r="I1066" s="330"/>
      <c r="M1066" s="330"/>
    </row>
    <row r="1067" spans="1:13" x14ac:dyDescent="0.25">
      <c r="A1067" s="331"/>
      <c r="B1067" s="330"/>
      <c r="C1067" s="330"/>
      <c r="D1067" s="330"/>
      <c r="E1067" s="329"/>
      <c r="F1067" s="340"/>
      <c r="I1067" s="330"/>
      <c r="M1067" s="330"/>
    </row>
    <row r="1068" spans="1:13" x14ac:dyDescent="0.25">
      <c r="A1068" s="331"/>
      <c r="B1068" s="330"/>
      <c r="C1068" s="330"/>
      <c r="D1068" s="330"/>
      <c r="E1068" s="329"/>
      <c r="F1068" s="340"/>
      <c r="I1068" s="330"/>
      <c r="M1068" s="330"/>
    </row>
    <row r="1069" spans="1:13" ht="26.25" customHeight="1" x14ac:dyDescent="0.25">
      <c r="A1069" s="347"/>
      <c r="B1069" s="353"/>
      <c r="C1069" s="330"/>
      <c r="D1069" s="330"/>
      <c r="E1069" s="329"/>
      <c r="F1069" s="340"/>
      <c r="I1069" s="330"/>
      <c r="M1069" s="330"/>
    </row>
    <row r="1070" spans="1:13" x14ac:dyDescent="0.25">
      <c r="A1070" s="331"/>
      <c r="B1070" s="330"/>
      <c r="C1070" s="330"/>
      <c r="D1070" s="330"/>
      <c r="E1070" s="329"/>
      <c r="F1070" s="340"/>
      <c r="I1070" s="330"/>
      <c r="M1070" s="330"/>
    </row>
    <row r="1071" spans="1:13" x14ac:dyDescent="0.25">
      <c r="A1071" s="331"/>
      <c r="B1071" s="330"/>
      <c r="C1071" s="330"/>
      <c r="D1071" s="330"/>
      <c r="E1071" s="329"/>
      <c r="F1071" s="340"/>
      <c r="I1071" s="330"/>
      <c r="M1071" s="330"/>
    </row>
    <row r="1072" spans="1:13" x14ac:dyDescent="0.25">
      <c r="A1072" s="331"/>
      <c r="B1072" s="330"/>
      <c r="C1072" s="330"/>
      <c r="D1072" s="330"/>
      <c r="E1072" s="329"/>
      <c r="F1072" s="340"/>
      <c r="I1072" s="330"/>
      <c r="M1072" s="330"/>
    </row>
    <row r="1073" spans="1:13" x14ac:dyDescent="0.25">
      <c r="A1073" s="331"/>
      <c r="B1073" s="330"/>
      <c r="C1073" s="330"/>
      <c r="D1073" s="330"/>
      <c r="E1073" s="329"/>
      <c r="F1073" s="340"/>
      <c r="I1073" s="330"/>
      <c r="M1073" s="330"/>
    </row>
    <row r="1074" spans="1:13" x14ac:dyDescent="0.25">
      <c r="A1074" s="331"/>
      <c r="B1074" s="330"/>
      <c r="C1074" s="330"/>
      <c r="D1074" s="330"/>
      <c r="E1074" s="329"/>
      <c r="F1074" s="340"/>
      <c r="I1074" s="330"/>
      <c r="M1074" s="330"/>
    </row>
    <row r="1075" spans="1:13" x14ac:dyDescent="0.25">
      <c r="A1075" s="331"/>
      <c r="B1075" s="330"/>
      <c r="C1075" s="330"/>
      <c r="D1075" s="330"/>
      <c r="E1075" s="329"/>
      <c r="F1075" s="340"/>
      <c r="I1075" s="330"/>
      <c r="M1075" s="330"/>
    </row>
    <row r="1076" spans="1:13" x14ac:dyDescent="0.25">
      <c r="A1076" s="331"/>
      <c r="B1076" s="330"/>
      <c r="C1076" s="330"/>
      <c r="D1076" s="330"/>
      <c r="E1076" s="329"/>
      <c r="F1076" s="340"/>
      <c r="I1076" s="330"/>
      <c r="M1076" s="330"/>
    </row>
    <row r="1077" spans="1:13" x14ac:dyDescent="0.25">
      <c r="A1077" s="331"/>
      <c r="B1077" s="330"/>
      <c r="C1077" s="330"/>
      <c r="D1077" s="330"/>
      <c r="E1077" s="329"/>
      <c r="F1077" s="340"/>
      <c r="I1077" s="330"/>
      <c r="M1077" s="330"/>
    </row>
    <row r="1078" spans="1:13" x14ac:dyDescent="0.25">
      <c r="A1078" s="331"/>
      <c r="B1078" s="330"/>
      <c r="C1078" s="330"/>
      <c r="D1078" s="330"/>
      <c r="E1078" s="329"/>
      <c r="F1078" s="340"/>
      <c r="I1078" s="330"/>
      <c r="M1078" s="330"/>
    </row>
    <row r="1079" spans="1:13" x14ac:dyDescent="0.25">
      <c r="A1079" s="331"/>
      <c r="B1079" s="330"/>
      <c r="C1079" s="330"/>
      <c r="D1079" s="330"/>
      <c r="E1079" s="329"/>
      <c r="F1079" s="340"/>
      <c r="I1079" s="330"/>
      <c r="M1079" s="330"/>
    </row>
    <row r="1080" spans="1:13" x14ac:dyDescent="0.25">
      <c r="A1080" s="331"/>
      <c r="B1080" s="330"/>
      <c r="C1080" s="330"/>
      <c r="D1080" s="330"/>
      <c r="E1080" s="329"/>
      <c r="F1080" s="340"/>
      <c r="I1080" s="330"/>
      <c r="M1080" s="330"/>
    </row>
    <row r="1081" spans="1:13" x14ac:dyDescent="0.25">
      <c r="A1081" s="331"/>
      <c r="B1081" s="330"/>
      <c r="C1081" s="330"/>
      <c r="D1081" s="330"/>
      <c r="E1081" s="329"/>
      <c r="F1081" s="340"/>
      <c r="I1081" s="330"/>
      <c r="M1081" s="330"/>
    </row>
    <row r="1082" spans="1:13" x14ac:dyDescent="0.25">
      <c r="A1082" s="331"/>
      <c r="B1082" s="330"/>
      <c r="C1082" s="330"/>
      <c r="D1082" s="330"/>
      <c r="E1082" s="329"/>
      <c r="F1082" s="340"/>
      <c r="I1082" s="330"/>
      <c r="M1082" s="330"/>
    </row>
    <row r="1083" spans="1:13" x14ac:dyDescent="0.25">
      <c r="A1083" s="331"/>
      <c r="B1083" s="330"/>
      <c r="C1083" s="330"/>
      <c r="D1083" s="330"/>
      <c r="E1083" s="329"/>
      <c r="F1083" s="340"/>
      <c r="I1083" s="330"/>
      <c r="M1083" s="330"/>
    </row>
    <row r="1084" spans="1:13" x14ac:dyDescent="0.25">
      <c r="A1084" s="331"/>
      <c r="B1084" s="330"/>
      <c r="C1084" s="330"/>
      <c r="D1084" s="330"/>
      <c r="E1084" s="329"/>
      <c r="F1084" s="340"/>
      <c r="I1084" s="330"/>
      <c r="M1084" s="330"/>
    </row>
    <row r="1085" spans="1:13" x14ac:dyDescent="0.25">
      <c r="A1085" s="331"/>
      <c r="B1085" s="330"/>
      <c r="C1085" s="330"/>
      <c r="D1085" s="330"/>
      <c r="E1085" s="329"/>
      <c r="F1085" s="340"/>
      <c r="I1085" s="330"/>
      <c r="M1085" s="330"/>
    </row>
    <row r="1086" spans="1:13" x14ac:dyDescent="0.25">
      <c r="A1086" s="331"/>
      <c r="B1086" s="330"/>
      <c r="C1086" s="330"/>
      <c r="D1086" s="330"/>
      <c r="E1086" s="329"/>
      <c r="F1086" s="340"/>
      <c r="I1086" s="330"/>
      <c r="M1086" s="330"/>
    </row>
    <row r="1087" spans="1:13" x14ac:dyDescent="0.25">
      <c r="A1087" s="331"/>
      <c r="B1087" s="330"/>
      <c r="C1087" s="330"/>
      <c r="D1087" s="330"/>
      <c r="E1087" s="329"/>
      <c r="F1087" s="340"/>
      <c r="I1087" s="330"/>
      <c r="M1087" s="330"/>
    </row>
    <row r="1088" spans="1:13" x14ac:dyDescent="0.25">
      <c r="A1088" s="331"/>
      <c r="B1088" s="330"/>
      <c r="C1088" s="330"/>
      <c r="D1088" s="330"/>
      <c r="E1088" s="329"/>
      <c r="F1088" s="340"/>
      <c r="I1088" s="330"/>
      <c r="M1088" s="330"/>
    </row>
    <row r="1089" spans="1:13" x14ac:dyDescent="0.25">
      <c r="A1089" s="331"/>
      <c r="B1089" s="330"/>
      <c r="C1089" s="330"/>
      <c r="D1089" s="330"/>
      <c r="E1089" s="329"/>
      <c r="F1089" s="340"/>
      <c r="I1089" s="330"/>
      <c r="M1089" s="330"/>
    </row>
    <row r="1090" spans="1:13" x14ac:dyDescent="0.25">
      <c r="A1090" s="331"/>
      <c r="B1090" s="330"/>
      <c r="C1090" s="330"/>
      <c r="D1090" s="330"/>
      <c r="E1090" s="329"/>
      <c r="F1090" s="340"/>
      <c r="I1090" s="330"/>
      <c r="M1090" s="330"/>
    </row>
    <row r="1091" spans="1:13" x14ac:dyDescent="0.25">
      <c r="A1091" s="331"/>
      <c r="B1091" s="330"/>
      <c r="C1091" s="330"/>
      <c r="D1091" s="330"/>
      <c r="E1091" s="329"/>
      <c r="F1091" s="340"/>
      <c r="I1091" s="330"/>
      <c r="M1091" s="330"/>
    </row>
    <row r="1092" spans="1:13" x14ac:dyDescent="0.25">
      <c r="A1092" s="331"/>
      <c r="B1092" s="330"/>
      <c r="C1092" s="330"/>
      <c r="D1092" s="330"/>
      <c r="E1092" s="329"/>
      <c r="F1092" s="340"/>
      <c r="I1092" s="330"/>
      <c r="M1092" s="330"/>
    </row>
    <row r="1093" spans="1:13" ht="12.75" customHeight="1" x14ac:dyDescent="0.25">
      <c r="A1093" s="347"/>
      <c r="B1093" s="353"/>
      <c r="C1093" s="330"/>
      <c r="D1093" s="330"/>
      <c r="E1093" s="329"/>
      <c r="F1093" s="340"/>
      <c r="I1093" s="330"/>
      <c r="M1093" s="330"/>
    </row>
    <row r="1094" spans="1:13" x14ac:dyDescent="0.25">
      <c r="A1094" s="331"/>
      <c r="B1094" s="330"/>
      <c r="C1094" s="330"/>
      <c r="D1094" s="330"/>
      <c r="E1094" s="329"/>
      <c r="F1094" s="340"/>
      <c r="I1094" s="330"/>
      <c r="M1094" s="330"/>
    </row>
    <row r="1095" spans="1:13" x14ac:dyDescent="0.25">
      <c r="A1095" s="331"/>
      <c r="B1095" s="330"/>
      <c r="C1095" s="330"/>
      <c r="D1095" s="330"/>
      <c r="E1095" s="329"/>
      <c r="F1095" s="340"/>
      <c r="I1095" s="330"/>
      <c r="M1095" s="330"/>
    </row>
    <row r="1096" spans="1:13" x14ac:dyDescent="0.25">
      <c r="A1096" s="331"/>
      <c r="B1096" s="330"/>
      <c r="C1096" s="330"/>
      <c r="D1096" s="330"/>
      <c r="E1096" s="329"/>
      <c r="F1096" s="340"/>
      <c r="I1096" s="330"/>
      <c r="M1096" s="330"/>
    </row>
    <row r="1097" spans="1:13" x14ac:dyDescent="0.25">
      <c r="A1097" s="331"/>
      <c r="B1097" s="330"/>
      <c r="C1097" s="330"/>
      <c r="D1097" s="330"/>
      <c r="E1097" s="329"/>
      <c r="F1097" s="340"/>
      <c r="I1097" s="330"/>
      <c r="M1097" s="330"/>
    </row>
    <row r="1098" spans="1:13" x14ac:dyDescent="0.25">
      <c r="A1098" s="331"/>
      <c r="B1098" s="330"/>
      <c r="C1098" s="330"/>
      <c r="D1098" s="330"/>
      <c r="E1098" s="329"/>
      <c r="F1098" s="340"/>
      <c r="I1098" s="330"/>
      <c r="M1098" s="330"/>
    </row>
    <row r="1099" spans="1:13" x14ac:dyDescent="0.25">
      <c r="A1099" s="331"/>
      <c r="B1099" s="330"/>
      <c r="C1099" s="330"/>
      <c r="D1099" s="330"/>
      <c r="E1099" s="329"/>
      <c r="F1099" s="340"/>
      <c r="I1099" s="330"/>
      <c r="M1099" s="330"/>
    </row>
    <row r="1100" spans="1:13" x14ac:dyDescent="0.25">
      <c r="A1100" s="331"/>
      <c r="B1100" s="330"/>
      <c r="C1100" s="330"/>
      <c r="D1100" s="330"/>
      <c r="E1100" s="329"/>
      <c r="F1100" s="340"/>
      <c r="I1100" s="330"/>
      <c r="M1100" s="330"/>
    </row>
    <row r="1101" spans="1:13" x14ac:dyDescent="0.25">
      <c r="A1101" s="331"/>
      <c r="B1101" s="330"/>
      <c r="C1101" s="330"/>
      <c r="D1101" s="330"/>
      <c r="E1101" s="329"/>
      <c r="F1101" s="340"/>
      <c r="I1101" s="330"/>
      <c r="M1101" s="330"/>
    </row>
    <row r="1102" spans="1:13" x14ac:dyDescent="0.25">
      <c r="A1102" s="331"/>
      <c r="B1102" s="330"/>
      <c r="C1102" s="330"/>
      <c r="D1102" s="330"/>
      <c r="E1102" s="329"/>
      <c r="F1102" s="340"/>
      <c r="I1102" s="330"/>
      <c r="M1102" s="330"/>
    </row>
    <row r="1103" spans="1:13" x14ac:dyDescent="0.25">
      <c r="A1103" s="331"/>
      <c r="B1103" s="330"/>
      <c r="C1103" s="330"/>
      <c r="D1103" s="330"/>
      <c r="E1103" s="329"/>
      <c r="F1103" s="340"/>
      <c r="I1103" s="330"/>
      <c r="M1103" s="330"/>
    </row>
    <row r="1104" spans="1:13" x14ac:dyDescent="0.25">
      <c r="A1104" s="331"/>
      <c r="B1104" s="330"/>
      <c r="C1104" s="330"/>
      <c r="D1104" s="330"/>
      <c r="E1104" s="329"/>
      <c r="F1104" s="340"/>
      <c r="I1104" s="330"/>
      <c r="M1104" s="330"/>
    </row>
    <row r="1105" spans="1:13" x14ac:dyDescent="0.25">
      <c r="A1105" s="331"/>
      <c r="B1105" s="330"/>
      <c r="C1105" s="330"/>
      <c r="D1105" s="330"/>
      <c r="E1105" s="329"/>
      <c r="F1105" s="340"/>
      <c r="I1105" s="330"/>
      <c r="M1105" s="330"/>
    </row>
    <row r="1106" spans="1:13" x14ac:dyDescent="0.25">
      <c r="A1106" s="331"/>
      <c r="B1106" s="330"/>
      <c r="C1106" s="330"/>
      <c r="D1106" s="330"/>
      <c r="E1106" s="329"/>
      <c r="F1106" s="340"/>
      <c r="I1106" s="330"/>
      <c r="M1106" s="330"/>
    </row>
    <row r="1107" spans="1:13" x14ac:dyDescent="0.25">
      <c r="A1107" s="331"/>
      <c r="B1107" s="330"/>
      <c r="C1107" s="330"/>
      <c r="D1107" s="330"/>
      <c r="E1107" s="329"/>
      <c r="F1107" s="330"/>
      <c r="I1107" s="330"/>
      <c r="M1107" s="330"/>
    </row>
    <row r="1108" spans="1:13" x14ac:dyDescent="0.25">
      <c r="A1108" s="331"/>
      <c r="B1108" s="330"/>
      <c r="C1108" s="330"/>
      <c r="D1108" s="330"/>
      <c r="E1108" s="329"/>
      <c r="F1108" s="330"/>
      <c r="I1108" s="330"/>
      <c r="M1108" s="330"/>
    </row>
    <row r="1109" spans="1:13" x14ac:dyDescent="0.25">
      <c r="A1109" s="331"/>
      <c r="B1109" s="330"/>
      <c r="C1109" s="330"/>
      <c r="D1109" s="330"/>
      <c r="E1109" s="329"/>
      <c r="F1109" s="330"/>
      <c r="I1109" s="330"/>
      <c r="M1109" s="330"/>
    </row>
    <row r="1110" spans="1:13" x14ac:dyDescent="0.25">
      <c r="A1110" s="331"/>
      <c r="B1110" s="330"/>
      <c r="C1110" s="330"/>
      <c r="D1110" s="330"/>
      <c r="E1110" s="329"/>
      <c r="F1110" s="330"/>
      <c r="I1110" s="330"/>
      <c r="M1110" s="330"/>
    </row>
    <row r="1111" spans="1:13" x14ac:dyDescent="0.25">
      <c r="A1111" s="331"/>
      <c r="B1111" s="330"/>
      <c r="C1111" s="330"/>
      <c r="D1111" s="330"/>
      <c r="E1111" s="329"/>
      <c r="F1111" s="330"/>
      <c r="I1111" s="330"/>
      <c r="M1111" s="330"/>
    </row>
    <row r="1112" spans="1:13" x14ac:dyDescent="0.25">
      <c r="A1112" s="331"/>
      <c r="B1112" s="330"/>
      <c r="C1112" s="330"/>
      <c r="D1112" s="330"/>
      <c r="E1112" s="329"/>
      <c r="F1112" s="330"/>
      <c r="I1112" s="330"/>
      <c r="M1112" s="330"/>
    </row>
    <row r="1113" spans="1:13" x14ac:dyDescent="0.25">
      <c r="A1113" s="331"/>
      <c r="B1113" s="330"/>
      <c r="C1113" s="330"/>
      <c r="D1113" s="330"/>
      <c r="E1113" s="329"/>
      <c r="F1113" s="330"/>
      <c r="I1113" s="330"/>
      <c r="M1113" s="330"/>
    </row>
    <row r="1114" spans="1:13" x14ac:dyDescent="0.25">
      <c r="A1114" s="331"/>
      <c r="B1114" s="330"/>
      <c r="C1114" s="330"/>
      <c r="D1114" s="330"/>
      <c r="E1114" s="329"/>
      <c r="F1114" s="330"/>
      <c r="I1114" s="330"/>
      <c r="M1114" s="330"/>
    </row>
    <row r="1115" spans="1:13" x14ac:dyDescent="0.25">
      <c r="A1115" s="331"/>
      <c r="B1115" s="330"/>
      <c r="C1115" s="330"/>
      <c r="D1115" s="330"/>
      <c r="E1115" s="329"/>
      <c r="F1115" s="330"/>
      <c r="I1115" s="330"/>
      <c r="M1115" s="330"/>
    </row>
    <row r="1116" spans="1:13" x14ac:dyDescent="0.25">
      <c r="A1116" s="331"/>
      <c r="B1116" s="330"/>
      <c r="C1116" s="330"/>
      <c r="D1116" s="330"/>
      <c r="E1116" s="329"/>
      <c r="F1116" s="330"/>
      <c r="I1116" s="330"/>
      <c r="M1116" s="330"/>
    </row>
    <row r="1117" spans="1:13" x14ac:dyDescent="0.25">
      <c r="A1117" s="331"/>
      <c r="B1117" s="330"/>
      <c r="C1117" s="330"/>
      <c r="D1117" s="330"/>
      <c r="E1117" s="329"/>
      <c r="F1117" s="330"/>
      <c r="I1117" s="330"/>
      <c r="M1117" s="330"/>
    </row>
    <row r="1118" spans="1:13" x14ac:dyDescent="0.25">
      <c r="A1118" s="331"/>
      <c r="B1118" s="330"/>
      <c r="C1118" s="330"/>
      <c r="D1118" s="330"/>
      <c r="E1118" s="329"/>
      <c r="F1118" s="330"/>
      <c r="I1118" s="330"/>
      <c r="M1118" s="330"/>
    </row>
  </sheetData>
  <mergeCells count="59">
    <mergeCell ref="E999:F999"/>
    <mergeCell ref="E1024:F1024"/>
    <mergeCell ref="B1061:F1061"/>
    <mergeCell ref="B1062:F1062"/>
    <mergeCell ref="E847:F847"/>
    <mergeCell ref="E865:F865"/>
    <mergeCell ref="E883:F883"/>
    <mergeCell ref="E898:F898"/>
    <mergeCell ref="E906:F906"/>
    <mergeCell ref="E952:F952"/>
    <mergeCell ref="E815:F815"/>
    <mergeCell ref="E533:F533"/>
    <mergeCell ref="E549:F549"/>
    <mergeCell ref="E578:F578"/>
    <mergeCell ref="E584:F584"/>
    <mergeCell ref="E604:F604"/>
    <mergeCell ref="E634:F634"/>
    <mergeCell ref="E657:F657"/>
    <mergeCell ref="E682:F682"/>
    <mergeCell ref="E729:F729"/>
    <mergeCell ref="E777:F777"/>
    <mergeCell ref="E801:F801"/>
    <mergeCell ref="E503:F503"/>
    <mergeCell ref="E299:F299"/>
    <mergeCell ref="E320:F320"/>
    <mergeCell ref="E325:F325"/>
    <mergeCell ref="E354:F354"/>
    <mergeCell ref="E358:F358"/>
    <mergeCell ref="E362:F362"/>
    <mergeCell ref="E379:F379"/>
    <mergeCell ref="E404:F404"/>
    <mergeCell ref="E435:F435"/>
    <mergeCell ref="E465:F465"/>
    <mergeCell ref="E488:F488"/>
    <mergeCell ref="E293:F293"/>
    <mergeCell ref="E104:F104"/>
    <mergeCell ref="E127:F127"/>
    <mergeCell ref="E148:F148"/>
    <mergeCell ref="E169:F169"/>
    <mergeCell ref="E193:F193"/>
    <mergeCell ref="E201:F201"/>
    <mergeCell ref="E217:F217"/>
    <mergeCell ref="E232:F232"/>
    <mergeCell ref="E245:F245"/>
    <mergeCell ref="E253:F253"/>
    <mergeCell ref="E272:F272"/>
    <mergeCell ref="E86:F86"/>
    <mergeCell ref="A3:F3"/>
    <mergeCell ref="A4:F4"/>
    <mergeCell ref="A6:A7"/>
    <mergeCell ref="B6:B7"/>
    <mergeCell ref="C6:C7"/>
    <mergeCell ref="D6:E6"/>
    <mergeCell ref="F6:F7"/>
    <mergeCell ref="E9:F9"/>
    <mergeCell ref="E16:F16"/>
    <mergeCell ref="E23:F23"/>
    <mergeCell ref="E46:F46"/>
    <mergeCell ref="E66:F66"/>
  </mergeCells>
  <conditionalFormatting sqref="B1069 B1093 A1119:A65536">
    <cfRule type="expression" dxfId="21" priority="11" stopIfTrue="1">
      <formula>NOT(ISERROR(SEARCH("ZE",A1069)))</formula>
    </cfRule>
  </conditionalFormatting>
  <conditionalFormatting sqref="A1058:A1062">
    <cfRule type="containsText" dxfId="20" priority="10" operator="containsText" text="ZE">
      <formula>NOT(ISERROR(SEARCH("ZE",A1058)))</formula>
    </cfRule>
  </conditionalFormatting>
  <conditionalFormatting sqref="C1058:C1060 C1062">
    <cfRule type="containsText" dxfId="19" priority="9" operator="containsText" text="ze">
      <formula>NOT(ISERROR(SEARCH("ze",C1058)))</formula>
    </cfRule>
  </conditionalFormatting>
  <conditionalFormatting sqref="A3">
    <cfRule type="containsText" dxfId="18" priority="8" operator="containsText" text="ZE">
      <formula>NOT(ISERROR(SEARCH("ZE",A3)))</formula>
    </cfRule>
  </conditionalFormatting>
  <conditionalFormatting sqref="C3">
    <cfRule type="containsText" dxfId="17" priority="7" operator="containsText" text="ze">
      <formula>NOT(ISERROR(SEARCH("ze",C3)))</formula>
    </cfRule>
  </conditionalFormatting>
  <conditionalFormatting sqref="C4">
    <cfRule type="containsText" dxfId="16" priority="6" operator="containsText" text="ze">
      <formula>NOT(ISERROR(SEARCH("ze",C4)))</formula>
    </cfRule>
  </conditionalFormatting>
  <conditionalFormatting sqref="A6:A7">
    <cfRule type="containsText" dxfId="15" priority="5" operator="containsText" text="ZE">
      <formula>NOT(ISERROR(SEARCH("ZE",A6)))</formula>
    </cfRule>
  </conditionalFormatting>
  <conditionalFormatting sqref="C6:C7">
    <cfRule type="containsText" dxfId="14" priority="4" operator="containsText" text="ze">
      <formula>NOT(ISERROR(SEARCH("ze",C6)))</formula>
    </cfRule>
  </conditionalFormatting>
  <conditionalFormatting sqref="A8">
    <cfRule type="containsText" dxfId="13" priority="3" operator="containsText" text="ZE">
      <formula>NOT(ISERROR(SEARCH("ZE",A8)))</formula>
    </cfRule>
  </conditionalFormatting>
  <conditionalFormatting sqref="C8">
    <cfRule type="containsText" dxfId="12" priority="2" operator="containsText" text="ze">
      <formula>NOT(ISERROR(SEARCH("ze",C8)))</formula>
    </cfRule>
  </conditionalFormatting>
  <conditionalFormatting sqref="C1061">
    <cfRule type="containsText" dxfId="11" priority="1" operator="containsText" text="ze">
      <formula>NOT(ISERROR(SEARCH("ze",C1061)))</formula>
    </cfRule>
  </conditionalFormatting>
  <pageMargins left="0.78740157480314965" right="0.78740157480314965" top="0.78740157480314965" bottom="0.78740157480314965" header="0.51181102362204722" footer="0.51181102362204722"/>
  <pageSetup paperSize="9" scale="75" orientation="portrait" r:id="rId1"/>
  <headerFooter alignWithMargins="0">
    <oddFooter>&amp;RSeite &amp;P</oddFooter>
  </headerFooter>
  <drawing r:id="rId2"/>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
    <tabColor rgb="FF7030A0"/>
    <pageSetUpPr fitToPage="1"/>
  </sheetPr>
  <dimension ref="A1:E513"/>
  <sheetViews>
    <sheetView workbookViewId="0">
      <selection activeCell="E501" sqref="E501"/>
    </sheetView>
  </sheetViews>
  <sheetFormatPr baseColWidth="10" defaultColWidth="10" defaultRowHeight="12.5" x14ac:dyDescent="0.25"/>
  <cols>
    <col min="1" max="1" width="12.33203125" style="325" customWidth="1"/>
    <col min="2" max="2" width="54.58203125" style="295" customWidth="1"/>
    <col min="3" max="3" width="15.9140625" style="295" customWidth="1"/>
    <col min="4" max="4" width="19.5" style="295" customWidth="1"/>
    <col min="5" max="16384" width="10" style="296"/>
  </cols>
  <sheetData>
    <row r="1" spans="1:4" ht="13" x14ac:dyDescent="0.3">
      <c r="A1" s="297" t="s">
        <v>331</v>
      </c>
      <c r="B1" s="297"/>
      <c r="C1" s="297"/>
      <c r="D1" s="382" t="s">
        <v>3297</v>
      </c>
    </row>
    <row r="2" spans="1:4" ht="13" x14ac:dyDescent="0.3">
      <c r="A2" s="297"/>
      <c r="B2" s="297"/>
      <c r="C2" s="297"/>
      <c r="D2" s="297"/>
    </row>
    <row r="3" spans="1:4" s="299" customFormat="1" ht="21" customHeight="1" x14ac:dyDescent="0.3">
      <c r="A3" s="676" t="s">
        <v>332</v>
      </c>
      <c r="B3" s="705"/>
      <c r="C3" s="705"/>
      <c r="D3" s="705"/>
    </row>
    <row r="4" spans="1:4" s="299" customFormat="1" ht="21" customHeight="1" x14ac:dyDescent="0.3">
      <c r="A4" s="678" t="s">
        <v>3298</v>
      </c>
      <c r="B4" s="705"/>
      <c r="C4" s="705"/>
      <c r="D4" s="705"/>
    </row>
    <row r="5" spans="1:4" s="299" customFormat="1" ht="14" x14ac:dyDescent="0.3">
      <c r="A5" s="300"/>
      <c r="B5" s="300"/>
      <c r="C5" s="300"/>
      <c r="D5" s="300"/>
    </row>
    <row r="6" spans="1:4" s="303" customFormat="1" ht="44.25" customHeight="1" x14ac:dyDescent="0.3">
      <c r="A6" s="301" t="s">
        <v>63</v>
      </c>
      <c r="B6" s="301" t="s">
        <v>334</v>
      </c>
      <c r="C6" s="301" t="s">
        <v>3299</v>
      </c>
      <c r="D6" s="301" t="s">
        <v>3300</v>
      </c>
    </row>
    <row r="7" spans="1:4" s="307" customFormat="1" ht="13" x14ac:dyDescent="0.3">
      <c r="A7" s="304">
        <v>1</v>
      </c>
      <c r="B7" s="305">
        <v>2</v>
      </c>
      <c r="C7" s="304">
        <v>3</v>
      </c>
      <c r="D7" s="304">
        <v>4</v>
      </c>
    </row>
    <row r="8" spans="1:4" ht="21" customHeight="1" x14ac:dyDescent="0.25">
      <c r="A8" s="383" t="s">
        <v>336</v>
      </c>
      <c r="B8" s="384"/>
      <c r="C8" s="385"/>
      <c r="D8" s="386"/>
    </row>
    <row r="9" spans="1:4" ht="28" x14ac:dyDescent="0.25">
      <c r="A9" s="317" t="s">
        <v>337</v>
      </c>
      <c r="B9" s="387" t="s">
        <v>3301</v>
      </c>
      <c r="C9" s="317">
        <v>1</v>
      </c>
      <c r="D9" s="318">
        <v>2.1252</v>
      </c>
    </row>
    <row r="10" spans="1:4" ht="42" x14ac:dyDescent="0.25">
      <c r="A10" s="317" t="s">
        <v>338</v>
      </c>
      <c r="B10" s="387" t="s">
        <v>3302</v>
      </c>
      <c r="C10" s="317">
        <v>1</v>
      </c>
      <c r="D10" s="318">
        <v>1.4513</v>
      </c>
    </row>
    <row r="11" spans="1:4" ht="14" x14ac:dyDescent="0.25">
      <c r="A11" s="706" t="s">
        <v>339</v>
      </c>
      <c r="B11" s="708" t="s">
        <v>3303</v>
      </c>
      <c r="C11" s="317">
        <v>1</v>
      </c>
      <c r="D11" s="318">
        <v>1.6528</v>
      </c>
    </row>
    <row r="12" spans="1:4" ht="14" x14ac:dyDescent="0.25">
      <c r="A12" s="707"/>
      <c r="B12" s="699"/>
      <c r="C12" s="317">
        <v>2</v>
      </c>
      <c r="D12" s="318">
        <v>1.6528</v>
      </c>
    </row>
    <row r="13" spans="1:4" ht="14" x14ac:dyDescent="0.25">
      <c r="A13" s="707"/>
      <c r="B13" s="699"/>
      <c r="C13" s="317">
        <v>3</v>
      </c>
      <c r="D13" s="318">
        <v>1.6528</v>
      </c>
    </row>
    <row r="14" spans="1:4" ht="14" x14ac:dyDescent="0.25">
      <c r="A14" s="707"/>
      <c r="B14" s="699"/>
      <c r="C14" s="317">
        <v>4</v>
      </c>
      <c r="D14" s="318">
        <v>1.6528</v>
      </c>
    </row>
    <row r="15" spans="1:4" ht="14" x14ac:dyDescent="0.25">
      <c r="A15" s="707"/>
      <c r="B15" s="699"/>
      <c r="C15" s="317">
        <v>5</v>
      </c>
      <c r="D15" s="318">
        <v>1.6528</v>
      </c>
    </row>
    <row r="16" spans="1:4" ht="14" x14ac:dyDescent="0.25">
      <c r="A16" s="707"/>
      <c r="B16" s="699"/>
      <c r="C16" s="317">
        <v>6</v>
      </c>
      <c r="D16" s="318">
        <v>1.6528</v>
      </c>
    </row>
    <row r="17" spans="1:4" ht="14" x14ac:dyDescent="0.25">
      <c r="A17" s="707"/>
      <c r="B17" s="699"/>
      <c r="C17" s="317">
        <v>7</v>
      </c>
      <c r="D17" s="318">
        <v>1.6528</v>
      </c>
    </row>
    <row r="18" spans="1:4" ht="14" x14ac:dyDescent="0.25">
      <c r="A18" s="707"/>
      <c r="B18" s="699"/>
      <c r="C18" s="317">
        <v>8</v>
      </c>
      <c r="D18" s="318">
        <v>1.6353</v>
      </c>
    </row>
    <row r="19" spans="1:4" ht="14" x14ac:dyDescent="0.25">
      <c r="A19" s="707"/>
      <c r="B19" s="699"/>
      <c r="C19" s="317">
        <v>9</v>
      </c>
      <c r="D19" s="318">
        <v>1.6066</v>
      </c>
    </row>
    <row r="20" spans="1:4" ht="14" x14ac:dyDescent="0.25">
      <c r="A20" s="707"/>
      <c r="B20" s="699"/>
      <c r="C20" s="317">
        <v>10</v>
      </c>
      <c r="D20" s="318">
        <v>1.5779000000000001</v>
      </c>
    </row>
    <row r="21" spans="1:4" ht="14" x14ac:dyDescent="0.25">
      <c r="A21" s="707"/>
      <c r="B21" s="699"/>
      <c r="C21" s="317">
        <v>11</v>
      </c>
      <c r="D21" s="318">
        <v>1.5491999999999999</v>
      </c>
    </row>
    <row r="22" spans="1:4" ht="14" x14ac:dyDescent="0.25">
      <c r="A22" s="707"/>
      <c r="B22" s="699"/>
      <c r="C22" s="317">
        <v>12</v>
      </c>
      <c r="D22" s="318">
        <v>1.5204</v>
      </c>
    </row>
    <row r="23" spans="1:4" ht="14" x14ac:dyDescent="0.25">
      <c r="A23" s="707"/>
      <c r="B23" s="699"/>
      <c r="C23" s="317">
        <v>13</v>
      </c>
      <c r="D23" s="318">
        <v>1.4917</v>
      </c>
    </row>
    <row r="24" spans="1:4" ht="14" x14ac:dyDescent="0.25">
      <c r="A24" s="707"/>
      <c r="B24" s="699"/>
      <c r="C24" s="317">
        <v>14</v>
      </c>
      <c r="D24" s="318">
        <v>1.4630000000000001</v>
      </c>
    </row>
    <row r="25" spans="1:4" ht="14" x14ac:dyDescent="0.25">
      <c r="A25" s="707"/>
      <c r="B25" s="699"/>
      <c r="C25" s="317">
        <v>15</v>
      </c>
      <c r="D25" s="318">
        <v>1.4342999999999999</v>
      </c>
    </row>
    <row r="26" spans="1:4" ht="14" x14ac:dyDescent="0.25">
      <c r="A26" s="707"/>
      <c r="B26" s="699"/>
      <c r="C26" s="317">
        <v>16</v>
      </c>
      <c r="D26" s="318">
        <v>1.4056</v>
      </c>
    </row>
    <row r="27" spans="1:4" ht="14" x14ac:dyDescent="0.25">
      <c r="A27" s="707"/>
      <c r="B27" s="699"/>
      <c r="C27" s="317">
        <v>17</v>
      </c>
      <c r="D27" s="318">
        <v>1.3769</v>
      </c>
    </row>
    <row r="28" spans="1:4" ht="14" x14ac:dyDescent="0.25">
      <c r="A28" s="707"/>
      <c r="B28" s="699"/>
      <c r="C28" s="317">
        <v>18</v>
      </c>
      <c r="D28" s="318">
        <v>1.3482000000000001</v>
      </c>
    </row>
    <row r="29" spans="1:4" ht="14" x14ac:dyDescent="0.25">
      <c r="A29" s="707"/>
      <c r="B29" s="699"/>
      <c r="C29" s="317">
        <v>19</v>
      </c>
      <c r="D29" s="318">
        <v>1.3194999999999999</v>
      </c>
    </row>
    <row r="30" spans="1:4" ht="14" x14ac:dyDescent="0.25">
      <c r="A30" s="706" t="s">
        <v>340</v>
      </c>
      <c r="B30" s="708" t="s">
        <v>3304</v>
      </c>
      <c r="C30" s="317">
        <v>1</v>
      </c>
      <c r="D30" s="318">
        <v>1.6425000000000001</v>
      </c>
    </row>
    <row r="31" spans="1:4" ht="14" x14ac:dyDescent="0.25">
      <c r="A31" s="707"/>
      <c r="B31" s="699"/>
      <c r="C31" s="317">
        <v>2</v>
      </c>
      <c r="D31" s="318">
        <v>1.6425000000000001</v>
      </c>
    </row>
    <row r="32" spans="1:4" ht="14" x14ac:dyDescent="0.25">
      <c r="A32" s="707"/>
      <c r="B32" s="699"/>
      <c r="C32" s="317">
        <v>3</v>
      </c>
      <c r="D32" s="318">
        <v>1.6425000000000001</v>
      </c>
    </row>
    <row r="33" spans="1:4" ht="14" x14ac:dyDescent="0.25">
      <c r="A33" s="707"/>
      <c r="B33" s="699"/>
      <c r="C33" s="317">
        <v>4</v>
      </c>
      <c r="D33" s="318">
        <v>1.6425000000000001</v>
      </c>
    </row>
    <row r="34" spans="1:4" ht="14" x14ac:dyDescent="0.25">
      <c r="A34" s="707"/>
      <c r="B34" s="699"/>
      <c r="C34" s="317">
        <v>5</v>
      </c>
      <c r="D34" s="318">
        <v>1.6425000000000001</v>
      </c>
    </row>
    <row r="35" spans="1:4" ht="14" x14ac:dyDescent="0.25">
      <c r="A35" s="707"/>
      <c r="B35" s="699"/>
      <c r="C35" s="317">
        <v>6</v>
      </c>
      <c r="D35" s="318">
        <v>1.6425000000000001</v>
      </c>
    </row>
    <row r="36" spans="1:4" ht="14" x14ac:dyDescent="0.25">
      <c r="A36" s="707"/>
      <c r="B36" s="699"/>
      <c r="C36" s="317">
        <v>7</v>
      </c>
      <c r="D36" s="318">
        <v>1.6425000000000001</v>
      </c>
    </row>
    <row r="37" spans="1:4" ht="14" x14ac:dyDescent="0.25">
      <c r="A37" s="707"/>
      <c r="B37" s="699"/>
      <c r="C37" s="317">
        <v>8</v>
      </c>
      <c r="D37" s="318">
        <v>1.6183000000000001</v>
      </c>
    </row>
    <row r="38" spans="1:4" ht="14" x14ac:dyDescent="0.25">
      <c r="A38" s="707"/>
      <c r="B38" s="699"/>
      <c r="C38" s="317">
        <v>9</v>
      </c>
      <c r="D38" s="318">
        <v>1.5829</v>
      </c>
    </row>
    <row r="39" spans="1:4" ht="14" x14ac:dyDescent="0.25">
      <c r="A39" s="707"/>
      <c r="B39" s="699"/>
      <c r="C39" s="317">
        <v>10</v>
      </c>
      <c r="D39" s="318">
        <v>1.5475000000000001</v>
      </c>
    </row>
    <row r="40" spans="1:4" ht="14" x14ac:dyDescent="0.25">
      <c r="A40" s="707"/>
      <c r="B40" s="699"/>
      <c r="C40" s="317">
        <v>11</v>
      </c>
      <c r="D40" s="318">
        <v>1.5121</v>
      </c>
    </row>
    <row r="41" spans="1:4" ht="14" x14ac:dyDescent="0.25">
      <c r="A41" s="707"/>
      <c r="B41" s="699"/>
      <c r="C41" s="317">
        <v>12</v>
      </c>
      <c r="D41" s="318">
        <v>1.4766999999999999</v>
      </c>
    </row>
    <row r="42" spans="1:4" ht="14" x14ac:dyDescent="0.25">
      <c r="A42" s="707"/>
      <c r="B42" s="699"/>
      <c r="C42" s="317">
        <v>13</v>
      </c>
      <c r="D42" s="318">
        <v>1.4413</v>
      </c>
    </row>
    <row r="43" spans="1:4" ht="14" x14ac:dyDescent="0.25">
      <c r="A43" s="707"/>
      <c r="B43" s="699"/>
      <c r="C43" s="317">
        <v>14</v>
      </c>
      <c r="D43" s="318">
        <v>1.4059999999999999</v>
      </c>
    </row>
    <row r="44" spans="1:4" ht="14" x14ac:dyDescent="0.25">
      <c r="A44" s="707"/>
      <c r="B44" s="699"/>
      <c r="C44" s="317">
        <v>15</v>
      </c>
      <c r="D44" s="318">
        <v>1.3706</v>
      </c>
    </row>
    <row r="45" spans="1:4" ht="14" x14ac:dyDescent="0.25">
      <c r="A45" s="707"/>
      <c r="B45" s="699"/>
      <c r="C45" s="317">
        <v>16</v>
      </c>
      <c r="D45" s="318">
        <v>1.3351999999999999</v>
      </c>
    </row>
    <row r="46" spans="1:4" ht="14" x14ac:dyDescent="0.25">
      <c r="A46" s="707"/>
      <c r="B46" s="699"/>
      <c r="C46" s="317">
        <v>17</v>
      </c>
      <c r="D46" s="318">
        <v>1.2998000000000001</v>
      </c>
    </row>
    <row r="47" spans="1:4" ht="14" x14ac:dyDescent="0.25">
      <c r="A47" s="707"/>
      <c r="B47" s="699"/>
      <c r="C47" s="317">
        <v>18</v>
      </c>
      <c r="D47" s="318">
        <v>1.2644</v>
      </c>
    </row>
    <row r="48" spans="1:4" ht="14" x14ac:dyDescent="0.25">
      <c r="A48" s="707"/>
      <c r="B48" s="699"/>
      <c r="C48" s="317">
        <v>19</v>
      </c>
      <c r="D48" s="318">
        <v>1.2290000000000001</v>
      </c>
    </row>
    <row r="49" spans="1:4" ht="21" customHeight="1" x14ac:dyDescent="0.25">
      <c r="A49" s="388" t="s">
        <v>341</v>
      </c>
      <c r="B49" s="389"/>
      <c r="C49" s="390"/>
      <c r="D49" s="391"/>
    </row>
    <row r="50" spans="1:4" ht="14" x14ac:dyDescent="0.25">
      <c r="A50" s="706" t="s">
        <v>342</v>
      </c>
      <c r="B50" s="708" t="s">
        <v>3305</v>
      </c>
      <c r="C50" s="317">
        <v>1</v>
      </c>
      <c r="D50" s="318">
        <v>1.3434999999999999</v>
      </c>
    </row>
    <row r="51" spans="1:4" ht="14" x14ac:dyDescent="0.25">
      <c r="A51" s="707"/>
      <c r="B51" s="699"/>
      <c r="C51" s="317">
        <v>2</v>
      </c>
      <c r="D51" s="318">
        <v>1.3202</v>
      </c>
    </row>
    <row r="52" spans="1:4" ht="14" x14ac:dyDescent="0.25">
      <c r="A52" s="707"/>
      <c r="B52" s="699"/>
      <c r="C52" s="317">
        <v>3</v>
      </c>
      <c r="D52" s="318">
        <v>1.2957000000000001</v>
      </c>
    </row>
    <row r="53" spans="1:4" ht="14" x14ac:dyDescent="0.25">
      <c r="A53" s="707"/>
      <c r="B53" s="699"/>
      <c r="C53" s="317">
        <v>4</v>
      </c>
      <c r="D53" s="318">
        <v>1.2710999999999999</v>
      </c>
    </row>
    <row r="54" spans="1:4" ht="14" x14ac:dyDescent="0.25">
      <c r="A54" s="707"/>
      <c r="B54" s="699"/>
      <c r="C54" s="317">
        <v>5</v>
      </c>
      <c r="D54" s="318">
        <v>1.2464999999999999</v>
      </c>
    </row>
    <row r="55" spans="1:4" ht="14" x14ac:dyDescent="0.25">
      <c r="A55" s="707"/>
      <c r="B55" s="699"/>
      <c r="C55" s="317">
        <v>6</v>
      </c>
      <c r="D55" s="318">
        <v>1.2219</v>
      </c>
    </row>
    <row r="56" spans="1:4" ht="14" x14ac:dyDescent="0.25">
      <c r="A56" s="707"/>
      <c r="B56" s="699"/>
      <c r="C56" s="317">
        <v>7</v>
      </c>
      <c r="D56" s="318">
        <v>1.1973</v>
      </c>
    </row>
    <row r="57" spans="1:4" ht="14" x14ac:dyDescent="0.25">
      <c r="A57" s="706" t="s">
        <v>344</v>
      </c>
      <c r="B57" s="708" t="s">
        <v>3306</v>
      </c>
      <c r="C57" s="317">
        <v>1</v>
      </c>
      <c r="D57" s="318">
        <v>1.2723</v>
      </c>
    </row>
    <row r="58" spans="1:4" ht="14" x14ac:dyDescent="0.25">
      <c r="A58" s="707"/>
      <c r="B58" s="699"/>
      <c r="C58" s="317">
        <v>2</v>
      </c>
      <c r="D58" s="318">
        <v>1.2</v>
      </c>
    </row>
    <row r="59" spans="1:4" ht="14" x14ac:dyDescent="0.25">
      <c r="A59" s="707"/>
      <c r="B59" s="699"/>
      <c r="C59" s="317">
        <v>3</v>
      </c>
      <c r="D59" s="318">
        <v>1.1279999999999999</v>
      </c>
    </row>
    <row r="60" spans="1:4" ht="14" x14ac:dyDescent="0.25">
      <c r="A60" s="709"/>
      <c r="B60" s="700"/>
      <c r="C60" s="320">
        <v>4</v>
      </c>
      <c r="D60" s="321">
        <v>1.056</v>
      </c>
    </row>
    <row r="61" spans="1:4" ht="14" x14ac:dyDescent="0.25">
      <c r="A61" s="710" t="s">
        <v>346</v>
      </c>
      <c r="B61" s="711" t="s">
        <v>3307</v>
      </c>
      <c r="C61" s="323">
        <v>1</v>
      </c>
      <c r="D61" s="324">
        <v>1.5304</v>
      </c>
    </row>
    <row r="62" spans="1:4" ht="14" x14ac:dyDescent="0.25">
      <c r="A62" s="707"/>
      <c r="B62" s="699"/>
      <c r="C62" s="317">
        <v>2</v>
      </c>
      <c r="D62" s="318">
        <v>1.3422000000000001</v>
      </c>
    </row>
    <row r="63" spans="1:4" ht="14" x14ac:dyDescent="0.25">
      <c r="A63" s="707"/>
      <c r="B63" s="699"/>
      <c r="C63" s="317">
        <v>3</v>
      </c>
      <c r="D63" s="318">
        <v>1.3079000000000001</v>
      </c>
    </row>
    <row r="64" spans="1:4" ht="14" x14ac:dyDescent="0.25">
      <c r="A64" s="707"/>
      <c r="B64" s="699"/>
      <c r="C64" s="317">
        <v>4</v>
      </c>
      <c r="D64" s="318">
        <v>1.2813000000000001</v>
      </c>
    </row>
    <row r="65" spans="1:4" ht="14" x14ac:dyDescent="0.25">
      <c r="A65" s="707"/>
      <c r="B65" s="699"/>
      <c r="C65" s="317">
        <v>5</v>
      </c>
      <c r="D65" s="318">
        <v>1.2663</v>
      </c>
    </row>
    <row r="66" spans="1:4" ht="14" x14ac:dyDescent="0.25">
      <c r="A66" s="707"/>
      <c r="B66" s="699"/>
      <c r="C66" s="317">
        <v>6</v>
      </c>
      <c r="D66" s="318">
        <v>1.2513000000000001</v>
      </c>
    </row>
    <row r="67" spans="1:4" ht="14" x14ac:dyDescent="0.25">
      <c r="A67" s="707"/>
      <c r="B67" s="699"/>
      <c r="C67" s="317">
        <v>7</v>
      </c>
      <c r="D67" s="318">
        <v>1.2362</v>
      </c>
    </row>
    <row r="68" spans="1:4" ht="14" x14ac:dyDescent="0.25">
      <c r="A68" s="707"/>
      <c r="B68" s="699"/>
      <c r="C68" s="317">
        <v>8</v>
      </c>
      <c r="D68" s="318">
        <v>1.2212000000000001</v>
      </c>
    </row>
    <row r="69" spans="1:4" ht="14" x14ac:dyDescent="0.25">
      <c r="A69" s="707"/>
      <c r="B69" s="699"/>
      <c r="C69" s="317">
        <v>9</v>
      </c>
      <c r="D69" s="318">
        <v>1.2061999999999999</v>
      </c>
    </row>
    <row r="70" spans="1:4" ht="14" x14ac:dyDescent="0.25">
      <c r="A70" s="707"/>
      <c r="B70" s="699"/>
      <c r="C70" s="317">
        <v>10</v>
      </c>
      <c r="D70" s="318">
        <v>1.1912</v>
      </c>
    </row>
    <row r="71" spans="1:4" ht="14" x14ac:dyDescent="0.25">
      <c r="A71" s="707"/>
      <c r="B71" s="699"/>
      <c r="C71" s="317">
        <v>11</v>
      </c>
      <c r="D71" s="318">
        <v>1.1761999999999999</v>
      </c>
    </row>
    <row r="72" spans="1:4" ht="14" x14ac:dyDescent="0.25">
      <c r="A72" s="707"/>
      <c r="B72" s="699"/>
      <c r="C72" s="317">
        <v>12</v>
      </c>
      <c r="D72" s="318">
        <v>1.1612</v>
      </c>
    </row>
    <row r="73" spans="1:4" ht="14" x14ac:dyDescent="0.25">
      <c r="A73" s="707"/>
      <c r="B73" s="699"/>
      <c r="C73" s="317">
        <v>13</v>
      </c>
      <c r="D73" s="318">
        <v>1.1462000000000001</v>
      </c>
    </row>
    <row r="74" spans="1:4" ht="14" x14ac:dyDescent="0.25">
      <c r="A74" s="707"/>
      <c r="B74" s="699"/>
      <c r="C74" s="317">
        <v>14</v>
      </c>
      <c r="D74" s="318">
        <v>1.1311</v>
      </c>
    </row>
    <row r="75" spans="1:4" ht="14" x14ac:dyDescent="0.25">
      <c r="A75" s="707"/>
      <c r="B75" s="699"/>
      <c r="C75" s="317">
        <v>15</v>
      </c>
      <c r="D75" s="318">
        <v>1.1161000000000001</v>
      </c>
    </row>
    <row r="76" spans="1:4" ht="14" x14ac:dyDescent="0.25">
      <c r="A76" s="707"/>
      <c r="B76" s="699"/>
      <c r="C76" s="317">
        <v>16</v>
      </c>
      <c r="D76" s="318">
        <v>1.1011</v>
      </c>
    </row>
    <row r="77" spans="1:4" ht="14" x14ac:dyDescent="0.25">
      <c r="A77" s="707"/>
      <c r="B77" s="699"/>
      <c r="C77" s="317">
        <v>17</v>
      </c>
      <c r="D77" s="318">
        <v>1.0861000000000001</v>
      </c>
    </row>
    <row r="78" spans="1:4" ht="14" x14ac:dyDescent="0.25">
      <c r="A78" s="706" t="s">
        <v>347</v>
      </c>
      <c r="B78" s="708" t="s">
        <v>3308</v>
      </c>
      <c r="C78" s="317">
        <v>1</v>
      </c>
      <c r="D78" s="318">
        <v>1.4636</v>
      </c>
    </row>
    <row r="79" spans="1:4" ht="14" x14ac:dyDescent="0.25">
      <c r="A79" s="707"/>
      <c r="B79" s="699"/>
      <c r="C79" s="317">
        <v>2</v>
      </c>
      <c r="D79" s="318">
        <v>1.3067</v>
      </c>
    </row>
    <row r="80" spans="1:4" ht="14" x14ac:dyDescent="0.25">
      <c r="A80" s="707"/>
      <c r="B80" s="699"/>
      <c r="C80" s="317">
        <v>3</v>
      </c>
      <c r="D80" s="318">
        <v>1.2431000000000001</v>
      </c>
    </row>
    <row r="81" spans="1:4" ht="14" x14ac:dyDescent="0.25">
      <c r="A81" s="707"/>
      <c r="B81" s="699"/>
      <c r="C81" s="317">
        <v>4</v>
      </c>
      <c r="D81" s="318">
        <v>1.2108000000000001</v>
      </c>
    </row>
    <row r="82" spans="1:4" ht="14" x14ac:dyDescent="0.25">
      <c r="A82" s="707"/>
      <c r="B82" s="699"/>
      <c r="C82" s="317">
        <v>5</v>
      </c>
      <c r="D82" s="318">
        <v>1.1973</v>
      </c>
    </row>
    <row r="83" spans="1:4" ht="14" x14ac:dyDescent="0.25">
      <c r="A83" s="707"/>
      <c r="B83" s="699"/>
      <c r="C83" s="317">
        <v>6</v>
      </c>
      <c r="D83" s="318">
        <v>1.1838</v>
      </c>
    </row>
    <row r="84" spans="1:4" ht="14" x14ac:dyDescent="0.25">
      <c r="A84" s="707"/>
      <c r="B84" s="699"/>
      <c r="C84" s="317">
        <v>7</v>
      </c>
      <c r="D84" s="318">
        <v>1.1704000000000001</v>
      </c>
    </row>
    <row r="85" spans="1:4" ht="14" x14ac:dyDescent="0.25">
      <c r="A85" s="707"/>
      <c r="B85" s="699"/>
      <c r="C85" s="317">
        <v>8</v>
      </c>
      <c r="D85" s="318">
        <v>1.1569</v>
      </c>
    </row>
    <row r="86" spans="1:4" ht="14" x14ac:dyDescent="0.25">
      <c r="A86" s="707"/>
      <c r="B86" s="699"/>
      <c r="C86" s="317">
        <v>9</v>
      </c>
      <c r="D86" s="318">
        <v>1.1434</v>
      </c>
    </row>
    <row r="87" spans="1:4" ht="14" x14ac:dyDescent="0.25">
      <c r="A87" s="707"/>
      <c r="B87" s="699"/>
      <c r="C87" s="317">
        <v>10</v>
      </c>
      <c r="D87" s="318">
        <v>1.1298999999999999</v>
      </c>
    </row>
    <row r="88" spans="1:4" ht="14" x14ac:dyDescent="0.25">
      <c r="A88" s="707"/>
      <c r="B88" s="699"/>
      <c r="C88" s="317">
        <v>11</v>
      </c>
      <c r="D88" s="318">
        <v>1.1164000000000001</v>
      </c>
    </row>
    <row r="89" spans="1:4" ht="14" x14ac:dyDescent="0.25">
      <c r="A89" s="707"/>
      <c r="B89" s="699"/>
      <c r="C89" s="317">
        <v>12</v>
      </c>
      <c r="D89" s="318">
        <v>1.1029</v>
      </c>
    </row>
    <row r="90" spans="1:4" ht="14" x14ac:dyDescent="0.25">
      <c r="A90" s="707"/>
      <c r="B90" s="699"/>
      <c r="C90" s="317">
        <v>13</v>
      </c>
      <c r="D90" s="318">
        <v>1.0893999999999999</v>
      </c>
    </row>
    <row r="91" spans="1:4" ht="14" x14ac:dyDescent="0.25">
      <c r="A91" s="707"/>
      <c r="B91" s="699"/>
      <c r="C91" s="317">
        <v>14</v>
      </c>
      <c r="D91" s="318">
        <v>1.0760000000000001</v>
      </c>
    </row>
    <row r="92" spans="1:4" ht="14" x14ac:dyDescent="0.25">
      <c r="A92" s="707"/>
      <c r="B92" s="699"/>
      <c r="C92" s="317">
        <v>15</v>
      </c>
      <c r="D92" s="318">
        <v>1.0625</v>
      </c>
    </row>
    <row r="93" spans="1:4" ht="14" x14ac:dyDescent="0.25">
      <c r="A93" s="707"/>
      <c r="B93" s="699"/>
      <c r="C93" s="317">
        <v>16</v>
      </c>
      <c r="D93" s="318">
        <v>1.0489999999999999</v>
      </c>
    </row>
    <row r="94" spans="1:4" ht="14" x14ac:dyDescent="0.25">
      <c r="A94" s="707"/>
      <c r="B94" s="699"/>
      <c r="C94" s="317">
        <v>17</v>
      </c>
      <c r="D94" s="318">
        <v>1.0355000000000001</v>
      </c>
    </row>
    <row r="95" spans="1:4" ht="14" x14ac:dyDescent="0.25">
      <c r="A95" s="707"/>
      <c r="B95" s="699"/>
      <c r="C95" s="317">
        <v>18</v>
      </c>
      <c r="D95" s="318">
        <v>1.022</v>
      </c>
    </row>
    <row r="96" spans="1:4" ht="14" x14ac:dyDescent="0.25">
      <c r="A96" s="706" t="s">
        <v>349</v>
      </c>
      <c r="B96" s="708" t="s">
        <v>3309</v>
      </c>
      <c r="C96" s="317">
        <v>1</v>
      </c>
      <c r="D96" s="318">
        <v>1.4407000000000001</v>
      </c>
    </row>
    <row r="97" spans="1:4" ht="14" x14ac:dyDescent="0.25">
      <c r="A97" s="707"/>
      <c r="B97" s="699"/>
      <c r="C97" s="317">
        <v>2</v>
      </c>
      <c r="D97" s="318">
        <v>1.2941</v>
      </c>
    </row>
    <row r="98" spans="1:4" ht="14" x14ac:dyDescent="0.25">
      <c r="A98" s="707"/>
      <c r="B98" s="699"/>
      <c r="C98" s="317">
        <v>3</v>
      </c>
      <c r="D98" s="318">
        <v>1.2367999999999999</v>
      </c>
    </row>
    <row r="99" spans="1:4" ht="14" x14ac:dyDescent="0.25">
      <c r="A99" s="707"/>
      <c r="B99" s="699"/>
      <c r="C99" s="317">
        <v>4</v>
      </c>
      <c r="D99" s="318">
        <v>1.202</v>
      </c>
    </row>
    <row r="100" spans="1:4" ht="14" x14ac:dyDescent="0.25">
      <c r="A100" s="707"/>
      <c r="B100" s="699"/>
      <c r="C100" s="317">
        <v>5</v>
      </c>
      <c r="D100" s="318">
        <v>1.1840999999999999</v>
      </c>
    </row>
    <row r="101" spans="1:4" ht="14" x14ac:dyDescent="0.25">
      <c r="A101" s="707"/>
      <c r="B101" s="699"/>
      <c r="C101" s="317">
        <v>6</v>
      </c>
      <c r="D101" s="318">
        <v>1.1660999999999999</v>
      </c>
    </row>
    <row r="102" spans="1:4" ht="14" x14ac:dyDescent="0.25">
      <c r="A102" s="707"/>
      <c r="B102" s="699"/>
      <c r="C102" s="317">
        <v>7</v>
      </c>
      <c r="D102" s="318">
        <v>1.1480999999999999</v>
      </c>
    </row>
    <row r="103" spans="1:4" ht="14" x14ac:dyDescent="0.25">
      <c r="A103" s="707"/>
      <c r="B103" s="699"/>
      <c r="C103" s="317">
        <v>8</v>
      </c>
      <c r="D103" s="318">
        <v>1.1302000000000001</v>
      </c>
    </row>
    <row r="104" spans="1:4" ht="14" x14ac:dyDescent="0.25">
      <c r="A104" s="707"/>
      <c r="B104" s="699"/>
      <c r="C104" s="317">
        <v>9</v>
      </c>
      <c r="D104" s="318">
        <v>1.1122000000000001</v>
      </c>
    </row>
    <row r="105" spans="1:4" ht="14" x14ac:dyDescent="0.25">
      <c r="A105" s="707"/>
      <c r="B105" s="699"/>
      <c r="C105" s="317">
        <v>10</v>
      </c>
      <c r="D105" s="318">
        <v>1.0942000000000001</v>
      </c>
    </row>
    <row r="106" spans="1:4" ht="14" x14ac:dyDescent="0.25">
      <c r="A106" s="707"/>
      <c r="B106" s="699"/>
      <c r="C106" s="317">
        <v>11</v>
      </c>
      <c r="D106" s="318">
        <v>1.0763</v>
      </c>
    </row>
    <row r="107" spans="1:4" ht="14" x14ac:dyDescent="0.25">
      <c r="A107" s="707"/>
      <c r="B107" s="699"/>
      <c r="C107" s="317">
        <v>12</v>
      </c>
      <c r="D107" s="318">
        <v>1.0583</v>
      </c>
    </row>
    <row r="108" spans="1:4" ht="14" x14ac:dyDescent="0.25">
      <c r="A108" s="707"/>
      <c r="B108" s="699"/>
      <c r="C108" s="317">
        <v>13</v>
      </c>
      <c r="D108" s="318">
        <v>1.0403</v>
      </c>
    </row>
    <row r="109" spans="1:4" ht="14" x14ac:dyDescent="0.25">
      <c r="A109" s="707"/>
      <c r="B109" s="699"/>
      <c r="C109" s="317">
        <v>14</v>
      </c>
      <c r="D109" s="318">
        <v>1.0224</v>
      </c>
    </row>
    <row r="110" spans="1:4" ht="14" x14ac:dyDescent="0.25">
      <c r="A110" s="707"/>
      <c r="B110" s="699"/>
      <c r="C110" s="317">
        <v>15</v>
      </c>
      <c r="D110" s="318">
        <v>1.0044</v>
      </c>
    </row>
    <row r="111" spans="1:4" ht="14" x14ac:dyDescent="0.25">
      <c r="A111" s="707"/>
      <c r="B111" s="699"/>
      <c r="C111" s="317">
        <v>16</v>
      </c>
      <c r="D111" s="318">
        <v>0.98640000000000005</v>
      </c>
    </row>
    <row r="112" spans="1:4" ht="14" x14ac:dyDescent="0.25">
      <c r="A112" s="707"/>
      <c r="B112" s="699"/>
      <c r="C112" s="317">
        <v>17</v>
      </c>
      <c r="D112" s="318">
        <v>0.96850000000000003</v>
      </c>
    </row>
    <row r="113" spans="1:4" ht="14" x14ac:dyDescent="0.25">
      <c r="A113" s="709"/>
      <c r="B113" s="700"/>
      <c r="C113" s="320">
        <v>18</v>
      </c>
      <c r="D113" s="321">
        <v>0.95050000000000001</v>
      </c>
    </row>
    <row r="114" spans="1:4" ht="14" x14ac:dyDescent="0.25">
      <c r="A114" s="710" t="s">
        <v>350</v>
      </c>
      <c r="B114" s="711" t="s">
        <v>3310</v>
      </c>
      <c r="C114" s="323">
        <v>1</v>
      </c>
      <c r="D114" s="324">
        <v>1.4232</v>
      </c>
    </row>
    <row r="115" spans="1:4" ht="14" x14ac:dyDescent="0.25">
      <c r="A115" s="707"/>
      <c r="B115" s="699"/>
      <c r="C115" s="317">
        <v>2</v>
      </c>
      <c r="D115" s="318">
        <v>1.2602</v>
      </c>
    </row>
    <row r="116" spans="1:4" ht="14" x14ac:dyDescent="0.25">
      <c r="A116" s="707"/>
      <c r="B116" s="699"/>
      <c r="C116" s="317">
        <v>3</v>
      </c>
      <c r="D116" s="318">
        <v>1.1919</v>
      </c>
    </row>
    <row r="117" spans="1:4" ht="14" x14ac:dyDescent="0.25">
      <c r="A117" s="707"/>
      <c r="B117" s="699"/>
      <c r="C117" s="317">
        <v>4</v>
      </c>
      <c r="D117" s="318">
        <v>1.1323000000000001</v>
      </c>
    </row>
    <row r="118" spans="1:4" ht="14" x14ac:dyDescent="0.25">
      <c r="A118" s="707"/>
      <c r="B118" s="699"/>
      <c r="C118" s="317">
        <v>5</v>
      </c>
      <c r="D118" s="318">
        <v>1.0808</v>
      </c>
    </row>
    <row r="119" spans="1:4" ht="14" x14ac:dyDescent="0.25">
      <c r="A119" s="707"/>
      <c r="B119" s="699"/>
      <c r="C119" s="317">
        <v>6</v>
      </c>
      <c r="D119" s="318">
        <v>1.0492999999999999</v>
      </c>
    </row>
    <row r="120" spans="1:4" ht="14" x14ac:dyDescent="0.25">
      <c r="A120" s="707"/>
      <c r="B120" s="699"/>
      <c r="C120" s="317">
        <v>7</v>
      </c>
      <c r="D120" s="318">
        <v>1.04</v>
      </c>
    </row>
    <row r="121" spans="1:4" ht="14" x14ac:dyDescent="0.25">
      <c r="A121" s="707"/>
      <c r="B121" s="699"/>
      <c r="C121" s="317">
        <v>8</v>
      </c>
      <c r="D121" s="318">
        <v>1.0307999999999999</v>
      </c>
    </row>
    <row r="122" spans="1:4" ht="14" x14ac:dyDescent="0.25">
      <c r="A122" s="707"/>
      <c r="B122" s="699"/>
      <c r="C122" s="317">
        <v>9</v>
      </c>
      <c r="D122" s="318">
        <v>1.0215000000000001</v>
      </c>
    </row>
    <row r="123" spans="1:4" ht="14" x14ac:dyDescent="0.25">
      <c r="A123" s="707"/>
      <c r="B123" s="699"/>
      <c r="C123" s="317">
        <v>10</v>
      </c>
      <c r="D123" s="318">
        <v>1.0122</v>
      </c>
    </row>
    <row r="124" spans="1:4" ht="14" x14ac:dyDescent="0.25">
      <c r="A124" s="707"/>
      <c r="B124" s="699"/>
      <c r="C124" s="317">
        <v>11</v>
      </c>
      <c r="D124" s="318">
        <v>1.0029999999999999</v>
      </c>
    </row>
    <row r="125" spans="1:4" ht="14" x14ac:dyDescent="0.25">
      <c r="A125" s="707"/>
      <c r="B125" s="699"/>
      <c r="C125" s="317">
        <v>12</v>
      </c>
      <c r="D125" s="318">
        <v>0.99370000000000003</v>
      </c>
    </row>
    <row r="126" spans="1:4" ht="14" x14ac:dyDescent="0.25">
      <c r="A126" s="707"/>
      <c r="B126" s="699"/>
      <c r="C126" s="317">
        <v>13</v>
      </c>
      <c r="D126" s="318">
        <v>0.98440000000000005</v>
      </c>
    </row>
    <row r="127" spans="1:4" ht="14" x14ac:dyDescent="0.25">
      <c r="A127" s="707"/>
      <c r="B127" s="699"/>
      <c r="C127" s="317">
        <v>14</v>
      </c>
      <c r="D127" s="318">
        <v>0.97519999999999996</v>
      </c>
    </row>
    <row r="128" spans="1:4" ht="14" x14ac:dyDescent="0.25">
      <c r="A128" s="707"/>
      <c r="B128" s="699"/>
      <c r="C128" s="317">
        <v>15</v>
      </c>
      <c r="D128" s="318">
        <v>0.96589999999999998</v>
      </c>
    </row>
    <row r="129" spans="1:4" ht="14" x14ac:dyDescent="0.25">
      <c r="A129" s="707"/>
      <c r="B129" s="699"/>
      <c r="C129" s="317">
        <v>16</v>
      </c>
      <c r="D129" s="318">
        <v>0.95660000000000001</v>
      </c>
    </row>
    <row r="130" spans="1:4" ht="14" x14ac:dyDescent="0.25">
      <c r="A130" s="707"/>
      <c r="B130" s="699"/>
      <c r="C130" s="317">
        <v>17</v>
      </c>
      <c r="D130" s="318">
        <v>0.94740000000000002</v>
      </c>
    </row>
    <row r="131" spans="1:4" ht="14" x14ac:dyDescent="0.25">
      <c r="A131" s="707"/>
      <c r="B131" s="699"/>
      <c r="C131" s="317">
        <v>18</v>
      </c>
      <c r="D131" s="318">
        <v>0.93810000000000004</v>
      </c>
    </row>
    <row r="132" spans="1:4" ht="14" x14ac:dyDescent="0.25">
      <c r="A132" s="706" t="s">
        <v>352</v>
      </c>
      <c r="B132" s="708" t="s">
        <v>353</v>
      </c>
      <c r="C132" s="317">
        <v>1</v>
      </c>
      <c r="D132" s="318">
        <v>1.3755999999999999</v>
      </c>
    </row>
    <row r="133" spans="1:4" ht="14" x14ac:dyDescent="0.25">
      <c r="A133" s="707"/>
      <c r="B133" s="699"/>
      <c r="C133" s="317">
        <v>2</v>
      </c>
      <c r="D133" s="318">
        <v>1.2362</v>
      </c>
    </row>
    <row r="134" spans="1:4" ht="14" x14ac:dyDescent="0.25">
      <c r="A134" s="707"/>
      <c r="B134" s="699"/>
      <c r="C134" s="317">
        <v>3</v>
      </c>
      <c r="D134" s="318">
        <v>1.2221</v>
      </c>
    </row>
    <row r="135" spans="1:4" ht="14" x14ac:dyDescent="0.25">
      <c r="A135" s="707"/>
      <c r="B135" s="699"/>
      <c r="C135" s="317">
        <v>4</v>
      </c>
      <c r="D135" s="318">
        <v>1.208</v>
      </c>
    </row>
    <row r="136" spans="1:4" ht="14" x14ac:dyDescent="0.25">
      <c r="A136" s="707"/>
      <c r="B136" s="699"/>
      <c r="C136" s="317">
        <v>5</v>
      </c>
      <c r="D136" s="318">
        <v>1.194</v>
      </c>
    </row>
    <row r="137" spans="1:4" ht="14" x14ac:dyDescent="0.25">
      <c r="A137" s="707"/>
      <c r="B137" s="699"/>
      <c r="C137" s="317">
        <v>6</v>
      </c>
      <c r="D137" s="318">
        <v>1.1798999999999999</v>
      </c>
    </row>
    <row r="138" spans="1:4" ht="14" x14ac:dyDescent="0.25">
      <c r="A138" s="707"/>
      <c r="B138" s="699"/>
      <c r="C138" s="317">
        <v>7</v>
      </c>
      <c r="D138" s="318">
        <v>1.1657999999999999</v>
      </c>
    </row>
    <row r="139" spans="1:4" ht="14" x14ac:dyDescent="0.25">
      <c r="A139" s="707"/>
      <c r="B139" s="699"/>
      <c r="C139" s="317">
        <v>8</v>
      </c>
      <c r="D139" s="318">
        <v>1.1516999999999999</v>
      </c>
    </row>
    <row r="140" spans="1:4" ht="14" x14ac:dyDescent="0.25">
      <c r="A140" s="707"/>
      <c r="B140" s="699"/>
      <c r="C140" s="317">
        <v>9</v>
      </c>
      <c r="D140" s="318">
        <v>1.1375999999999999</v>
      </c>
    </row>
    <row r="141" spans="1:4" ht="14" x14ac:dyDescent="0.25">
      <c r="A141" s="707"/>
      <c r="B141" s="699"/>
      <c r="C141" s="317">
        <v>10</v>
      </c>
      <c r="D141" s="318">
        <v>1.1235999999999999</v>
      </c>
    </row>
    <row r="142" spans="1:4" ht="14" x14ac:dyDescent="0.25">
      <c r="A142" s="707"/>
      <c r="B142" s="699"/>
      <c r="C142" s="317">
        <v>11</v>
      </c>
      <c r="D142" s="318">
        <v>1.1094999999999999</v>
      </c>
    </row>
    <row r="143" spans="1:4" ht="14" x14ac:dyDescent="0.25">
      <c r="A143" s="707"/>
      <c r="B143" s="699"/>
      <c r="C143" s="317">
        <v>12</v>
      </c>
      <c r="D143" s="318">
        <v>1.0953999999999999</v>
      </c>
    </row>
    <row r="144" spans="1:4" ht="14" x14ac:dyDescent="0.25">
      <c r="A144" s="707"/>
      <c r="B144" s="699"/>
      <c r="C144" s="317">
        <v>13</v>
      </c>
      <c r="D144" s="318">
        <v>1.0812999999999999</v>
      </c>
    </row>
    <row r="145" spans="1:4" ht="14" x14ac:dyDescent="0.25">
      <c r="A145" s="707"/>
      <c r="B145" s="699"/>
      <c r="C145" s="317">
        <v>14</v>
      </c>
      <c r="D145" s="318">
        <v>1.0671999999999999</v>
      </c>
    </row>
    <row r="146" spans="1:4" ht="14" x14ac:dyDescent="0.25">
      <c r="A146" s="707"/>
      <c r="B146" s="699"/>
      <c r="C146" s="317">
        <v>15</v>
      </c>
      <c r="D146" s="318">
        <v>1.0531999999999999</v>
      </c>
    </row>
    <row r="147" spans="1:4" ht="14" x14ac:dyDescent="0.25">
      <c r="A147" s="707"/>
      <c r="B147" s="699"/>
      <c r="C147" s="317">
        <v>16</v>
      </c>
      <c r="D147" s="318">
        <v>1.0390999999999999</v>
      </c>
    </row>
    <row r="148" spans="1:4" ht="14" x14ac:dyDescent="0.25">
      <c r="A148" s="706" t="s">
        <v>354</v>
      </c>
      <c r="B148" s="708" t="s">
        <v>355</v>
      </c>
      <c r="C148" s="317">
        <v>1</v>
      </c>
      <c r="D148" s="318">
        <v>1.2568999999999999</v>
      </c>
    </row>
    <row r="149" spans="1:4" ht="14" x14ac:dyDescent="0.25">
      <c r="A149" s="707"/>
      <c r="B149" s="699"/>
      <c r="C149" s="317">
        <v>2</v>
      </c>
      <c r="D149" s="318">
        <v>1.1938</v>
      </c>
    </row>
    <row r="150" spans="1:4" ht="14" x14ac:dyDescent="0.25">
      <c r="A150" s="707"/>
      <c r="B150" s="699"/>
      <c r="C150" s="317">
        <v>3</v>
      </c>
      <c r="D150" s="318">
        <v>1.1403000000000001</v>
      </c>
    </row>
    <row r="151" spans="1:4" ht="14" x14ac:dyDescent="0.25">
      <c r="A151" s="707"/>
      <c r="B151" s="699"/>
      <c r="C151" s="317">
        <v>4</v>
      </c>
      <c r="D151" s="318">
        <v>1.107</v>
      </c>
    </row>
    <row r="152" spans="1:4" ht="14" x14ac:dyDescent="0.25">
      <c r="A152" s="707"/>
      <c r="B152" s="699"/>
      <c r="C152" s="317">
        <v>5</v>
      </c>
      <c r="D152" s="318">
        <v>1.0802</v>
      </c>
    </row>
    <row r="153" spans="1:4" ht="14" x14ac:dyDescent="0.25">
      <c r="A153" s="707"/>
      <c r="B153" s="699"/>
      <c r="C153" s="317">
        <v>6</v>
      </c>
      <c r="D153" s="318">
        <v>1.0699000000000001</v>
      </c>
    </row>
    <row r="154" spans="1:4" ht="14" x14ac:dyDescent="0.25">
      <c r="A154" s="707"/>
      <c r="B154" s="699"/>
      <c r="C154" s="317">
        <v>7</v>
      </c>
      <c r="D154" s="318">
        <v>1.0610999999999999</v>
      </c>
    </row>
    <row r="155" spans="1:4" ht="14" x14ac:dyDescent="0.25">
      <c r="A155" s="707"/>
      <c r="B155" s="699"/>
      <c r="C155" s="317">
        <v>8</v>
      </c>
      <c r="D155" s="318">
        <v>1.0523</v>
      </c>
    </row>
    <row r="156" spans="1:4" ht="14" x14ac:dyDescent="0.25">
      <c r="A156" s="707"/>
      <c r="B156" s="699"/>
      <c r="C156" s="317">
        <v>9</v>
      </c>
      <c r="D156" s="318">
        <v>1.0435000000000001</v>
      </c>
    </row>
    <row r="157" spans="1:4" ht="14" x14ac:dyDescent="0.25">
      <c r="A157" s="707"/>
      <c r="B157" s="699"/>
      <c r="C157" s="317">
        <v>10</v>
      </c>
      <c r="D157" s="318">
        <v>1.0346</v>
      </c>
    </row>
    <row r="158" spans="1:4" ht="14" x14ac:dyDescent="0.25">
      <c r="A158" s="707"/>
      <c r="B158" s="699"/>
      <c r="C158" s="317">
        <v>11</v>
      </c>
      <c r="D158" s="318">
        <v>1.0258</v>
      </c>
    </row>
    <row r="159" spans="1:4" ht="14" x14ac:dyDescent="0.25">
      <c r="A159" s="707"/>
      <c r="B159" s="699"/>
      <c r="C159" s="317">
        <v>12</v>
      </c>
      <c r="D159" s="318">
        <v>1.0169999999999999</v>
      </c>
    </row>
    <row r="160" spans="1:4" ht="14" x14ac:dyDescent="0.25">
      <c r="A160" s="707"/>
      <c r="B160" s="699"/>
      <c r="C160" s="317">
        <v>13</v>
      </c>
      <c r="D160" s="318">
        <v>1.0082</v>
      </c>
    </row>
    <row r="161" spans="1:4" ht="14" x14ac:dyDescent="0.25">
      <c r="A161" s="707"/>
      <c r="B161" s="699"/>
      <c r="C161" s="317">
        <v>14</v>
      </c>
      <c r="D161" s="318">
        <v>0.99929999999999997</v>
      </c>
    </row>
    <row r="162" spans="1:4" ht="14" x14ac:dyDescent="0.25">
      <c r="A162" s="707"/>
      <c r="B162" s="699"/>
      <c r="C162" s="317">
        <v>15</v>
      </c>
      <c r="D162" s="318">
        <v>0.99050000000000005</v>
      </c>
    </row>
    <row r="163" spans="1:4" ht="14" x14ac:dyDescent="0.25">
      <c r="A163" s="707"/>
      <c r="B163" s="699"/>
      <c r="C163" s="317">
        <v>16</v>
      </c>
      <c r="D163" s="318">
        <v>0.98170000000000002</v>
      </c>
    </row>
    <row r="164" spans="1:4" ht="14" x14ac:dyDescent="0.25">
      <c r="A164" s="707"/>
      <c r="B164" s="699"/>
      <c r="C164" s="317">
        <v>17</v>
      </c>
      <c r="D164" s="318">
        <v>0.97289999999999999</v>
      </c>
    </row>
    <row r="165" spans="1:4" ht="14" x14ac:dyDescent="0.25">
      <c r="A165" s="707"/>
      <c r="B165" s="699"/>
      <c r="C165" s="317">
        <v>18</v>
      </c>
      <c r="D165" s="318">
        <v>0.96399999999999997</v>
      </c>
    </row>
    <row r="166" spans="1:4" ht="14" x14ac:dyDescent="0.25">
      <c r="A166" s="707"/>
      <c r="B166" s="699"/>
      <c r="C166" s="317">
        <v>19</v>
      </c>
      <c r="D166" s="318">
        <v>0.95520000000000005</v>
      </c>
    </row>
    <row r="167" spans="1:4" ht="14" x14ac:dyDescent="0.25">
      <c r="A167" s="707"/>
      <c r="B167" s="699"/>
      <c r="C167" s="317">
        <v>20</v>
      </c>
      <c r="D167" s="318">
        <v>0.94640000000000002</v>
      </c>
    </row>
    <row r="168" spans="1:4" ht="14" x14ac:dyDescent="0.25">
      <c r="A168" s="709"/>
      <c r="B168" s="700"/>
      <c r="C168" s="320">
        <v>21</v>
      </c>
      <c r="D168" s="321">
        <v>0.93759999999999999</v>
      </c>
    </row>
    <row r="169" spans="1:4" ht="14" x14ac:dyDescent="0.25">
      <c r="A169" s="710" t="s">
        <v>356</v>
      </c>
      <c r="B169" s="711" t="s">
        <v>3311</v>
      </c>
      <c r="C169" s="323">
        <v>1</v>
      </c>
      <c r="D169" s="324">
        <v>1.4100999999999999</v>
      </c>
    </row>
    <row r="170" spans="1:4" ht="14" x14ac:dyDescent="0.25">
      <c r="A170" s="707"/>
      <c r="B170" s="699"/>
      <c r="C170" s="317">
        <v>2</v>
      </c>
      <c r="D170" s="318">
        <v>1.3120000000000001</v>
      </c>
    </row>
    <row r="171" spans="1:4" ht="14" x14ac:dyDescent="0.25">
      <c r="A171" s="707"/>
      <c r="B171" s="699"/>
      <c r="C171" s="317">
        <v>3</v>
      </c>
      <c r="D171" s="318">
        <v>1.2938000000000001</v>
      </c>
    </row>
    <row r="172" spans="1:4" ht="14" x14ac:dyDescent="0.25">
      <c r="A172" s="707"/>
      <c r="B172" s="699"/>
      <c r="C172" s="317">
        <v>4</v>
      </c>
      <c r="D172" s="318">
        <v>1.2761</v>
      </c>
    </row>
    <row r="173" spans="1:4" ht="14" x14ac:dyDescent="0.25">
      <c r="A173" s="707"/>
      <c r="B173" s="699"/>
      <c r="C173" s="317">
        <v>5</v>
      </c>
      <c r="D173" s="318">
        <v>1.2585</v>
      </c>
    </row>
    <row r="174" spans="1:4" ht="14" x14ac:dyDescent="0.25">
      <c r="A174" s="707"/>
      <c r="B174" s="699"/>
      <c r="C174" s="317">
        <v>6</v>
      </c>
      <c r="D174" s="318">
        <v>1.2407999999999999</v>
      </c>
    </row>
    <row r="175" spans="1:4" ht="14" x14ac:dyDescent="0.25">
      <c r="A175" s="707"/>
      <c r="B175" s="699"/>
      <c r="C175" s="317">
        <v>7</v>
      </c>
      <c r="D175" s="318">
        <v>1.2231000000000001</v>
      </c>
    </row>
    <row r="176" spans="1:4" ht="14" x14ac:dyDescent="0.25">
      <c r="A176" s="707"/>
      <c r="B176" s="699"/>
      <c r="C176" s="317">
        <v>8</v>
      </c>
      <c r="D176" s="318">
        <v>1.2055</v>
      </c>
    </row>
    <row r="177" spans="1:4" ht="14" x14ac:dyDescent="0.25">
      <c r="A177" s="707"/>
      <c r="B177" s="699"/>
      <c r="C177" s="317">
        <v>9</v>
      </c>
      <c r="D177" s="318">
        <v>1.1878</v>
      </c>
    </row>
    <row r="178" spans="1:4" ht="14" x14ac:dyDescent="0.25">
      <c r="A178" s="707"/>
      <c r="B178" s="699"/>
      <c r="C178" s="317">
        <v>10</v>
      </c>
      <c r="D178" s="318">
        <v>1.1701999999999999</v>
      </c>
    </row>
    <row r="179" spans="1:4" ht="14" x14ac:dyDescent="0.25">
      <c r="A179" s="707"/>
      <c r="B179" s="699"/>
      <c r="C179" s="317">
        <v>11</v>
      </c>
      <c r="D179" s="318">
        <v>1.1525000000000001</v>
      </c>
    </row>
    <row r="180" spans="1:4" ht="14" x14ac:dyDescent="0.25">
      <c r="A180" s="707"/>
      <c r="B180" s="699"/>
      <c r="C180" s="317">
        <v>12</v>
      </c>
      <c r="D180" s="318">
        <v>1.1348</v>
      </c>
    </row>
    <row r="181" spans="1:4" ht="14" x14ac:dyDescent="0.25">
      <c r="A181" s="707"/>
      <c r="B181" s="699"/>
      <c r="C181" s="317">
        <v>13</v>
      </c>
      <c r="D181" s="318">
        <v>1.1172</v>
      </c>
    </row>
    <row r="182" spans="1:4" ht="14" x14ac:dyDescent="0.25">
      <c r="A182" s="707"/>
      <c r="B182" s="699"/>
      <c r="C182" s="317">
        <v>14</v>
      </c>
      <c r="D182" s="318">
        <v>1.0994999999999999</v>
      </c>
    </row>
    <row r="183" spans="1:4" ht="14" x14ac:dyDescent="0.25">
      <c r="A183" s="707"/>
      <c r="B183" s="699"/>
      <c r="C183" s="317">
        <v>15</v>
      </c>
      <c r="D183" s="318">
        <v>1.0818000000000001</v>
      </c>
    </row>
    <row r="184" spans="1:4" ht="14" x14ac:dyDescent="0.25">
      <c r="A184" s="707"/>
      <c r="B184" s="699"/>
      <c r="C184" s="317">
        <v>16</v>
      </c>
      <c r="D184" s="318">
        <v>1.0642</v>
      </c>
    </row>
    <row r="185" spans="1:4" ht="14" x14ac:dyDescent="0.25">
      <c r="A185" s="706" t="s">
        <v>358</v>
      </c>
      <c r="B185" s="708" t="s">
        <v>3312</v>
      </c>
      <c r="C185" s="317">
        <v>1</v>
      </c>
      <c r="D185" s="318">
        <v>1.3641000000000001</v>
      </c>
    </row>
    <row r="186" spans="1:4" ht="14" x14ac:dyDescent="0.25">
      <c r="A186" s="707"/>
      <c r="B186" s="699"/>
      <c r="C186" s="317">
        <v>2</v>
      </c>
      <c r="D186" s="318">
        <v>1.1956</v>
      </c>
    </row>
    <row r="187" spans="1:4" ht="14" x14ac:dyDescent="0.25">
      <c r="A187" s="707"/>
      <c r="B187" s="699"/>
      <c r="C187" s="317">
        <v>3</v>
      </c>
      <c r="D187" s="318">
        <v>1.1808000000000001</v>
      </c>
    </row>
    <row r="188" spans="1:4" ht="14" x14ac:dyDescent="0.25">
      <c r="A188" s="707"/>
      <c r="B188" s="699"/>
      <c r="C188" s="317">
        <v>4</v>
      </c>
      <c r="D188" s="318">
        <v>1.1681999999999999</v>
      </c>
    </row>
    <row r="189" spans="1:4" ht="14" x14ac:dyDescent="0.25">
      <c r="A189" s="707"/>
      <c r="B189" s="699"/>
      <c r="C189" s="317">
        <v>5</v>
      </c>
      <c r="D189" s="318">
        <v>1.1556</v>
      </c>
    </row>
    <row r="190" spans="1:4" ht="14" x14ac:dyDescent="0.25">
      <c r="A190" s="707"/>
      <c r="B190" s="699"/>
      <c r="C190" s="317">
        <v>6</v>
      </c>
      <c r="D190" s="318">
        <v>1.143</v>
      </c>
    </row>
    <row r="191" spans="1:4" ht="14" x14ac:dyDescent="0.25">
      <c r="A191" s="707"/>
      <c r="B191" s="699"/>
      <c r="C191" s="317">
        <v>7</v>
      </c>
      <c r="D191" s="318">
        <v>1.1303000000000001</v>
      </c>
    </row>
    <row r="192" spans="1:4" ht="14" x14ac:dyDescent="0.25">
      <c r="A192" s="707"/>
      <c r="B192" s="699"/>
      <c r="C192" s="317">
        <v>8</v>
      </c>
      <c r="D192" s="318">
        <v>1.1176999999999999</v>
      </c>
    </row>
    <row r="193" spans="1:4" ht="14" x14ac:dyDescent="0.25">
      <c r="A193" s="707"/>
      <c r="B193" s="699"/>
      <c r="C193" s="317">
        <v>9</v>
      </c>
      <c r="D193" s="318">
        <v>1.1051</v>
      </c>
    </row>
    <row r="194" spans="1:4" ht="14" x14ac:dyDescent="0.25">
      <c r="A194" s="707"/>
      <c r="B194" s="699"/>
      <c r="C194" s="317">
        <v>10</v>
      </c>
      <c r="D194" s="318">
        <v>1.0925</v>
      </c>
    </row>
    <row r="195" spans="1:4" ht="14" x14ac:dyDescent="0.25">
      <c r="A195" s="707"/>
      <c r="B195" s="699"/>
      <c r="C195" s="317">
        <v>11</v>
      </c>
      <c r="D195" s="318">
        <v>1.0799000000000001</v>
      </c>
    </row>
    <row r="196" spans="1:4" ht="14" x14ac:dyDescent="0.25">
      <c r="A196" s="707"/>
      <c r="B196" s="699"/>
      <c r="C196" s="317">
        <v>12</v>
      </c>
      <c r="D196" s="318">
        <v>1.0672999999999999</v>
      </c>
    </row>
    <row r="197" spans="1:4" ht="14" x14ac:dyDescent="0.25">
      <c r="A197" s="707"/>
      <c r="B197" s="699"/>
      <c r="C197" s="317">
        <v>13</v>
      </c>
      <c r="D197" s="318">
        <v>1.0547</v>
      </c>
    </row>
    <row r="198" spans="1:4" ht="14" x14ac:dyDescent="0.25">
      <c r="A198" s="707"/>
      <c r="B198" s="699"/>
      <c r="C198" s="317">
        <v>14</v>
      </c>
      <c r="D198" s="318">
        <v>1.0421</v>
      </c>
    </row>
    <row r="199" spans="1:4" ht="14" x14ac:dyDescent="0.25">
      <c r="A199" s="707"/>
      <c r="B199" s="699"/>
      <c r="C199" s="317">
        <v>15</v>
      </c>
      <c r="D199" s="318">
        <v>1.0295000000000001</v>
      </c>
    </row>
    <row r="200" spans="1:4" ht="14" x14ac:dyDescent="0.25">
      <c r="A200" s="707"/>
      <c r="B200" s="699"/>
      <c r="C200" s="317">
        <v>16</v>
      </c>
      <c r="D200" s="318">
        <v>1.0168999999999999</v>
      </c>
    </row>
    <row r="201" spans="1:4" ht="14" x14ac:dyDescent="0.25">
      <c r="A201" s="707"/>
      <c r="B201" s="699"/>
      <c r="C201" s="317">
        <v>17</v>
      </c>
      <c r="D201" s="318">
        <v>1.0043</v>
      </c>
    </row>
    <row r="202" spans="1:4" ht="14" x14ac:dyDescent="0.25">
      <c r="A202" s="707"/>
      <c r="B202" s="699"/>
      <c r="C202" s="317">
        <v>18</v>
      </c>
      <c r="D202" s="318">
        <v>0.99170000000000003</v>
      </c>
    </row>
    <row r="203" spans="1:4" ht="14" x14ac:dyDescent="0.25">
      <c r="A203" s="707"/>
      <c r="B203" s="699"/>
      <c r="C203" s="317">
        <v>19</v>
      </c>
      <c r="D203" s="318">
        <v>0.97909999999999997</v>
      </c>
    </row>
    <row r="204" spans="1:4" ht="14" x14ac:dyDescent="0.25">
      <c r="A204" s="707"/>
      <c r="B204" s="699"/>
      <c r="C204" s="317">
        <v>20</v>
      </c>
      <c r="D204" s="318">
        <v>0.96650000000000003</v>
      </c>
    </row>
    <row r="205" spans="1:4" ht="14" x14ac:dyDescent="0.25">
      <c r="A205" s="707"/>
      <c r="B205" s="699"/>
      <c r="C205" s="317">
        <v>21</v>
      </c>
      <c r="D205" s="318">
        <v>0.95379999999999998</v>
      </c>
    </row>
    <row r="206" spans="1:4" ht="14" x14ac:dyDescent="0.25">
      <c r="A206" s="706" t="s">
        <v>359</v>
      </c>
      <c r="B206" s="708" t="s">
        <v>3313</v>
      </c>
      <c r="C206" s="317">
        <v>1</v>
      </c>
      <c r="D206" s="318">
        <v>1.3119000000000001</v>
      </c>
    </row>
    <row r="207" spans="1:4" ht="14" x14ac:dyDescent="0.25">
      <c r="A207" s="707"/>
      <c r="B207" s="699"/>
      <c r="C207" s="317">
        <v>2</v>
      </c>
      <c r="D207" s="318">
        <v>1.1471</v>
      </c>
    </row>
    <row r="208" spans="1:4" ht="14" x14ac:dyDescent="0.25">
      <c r="A208" s="707"/>
      <c r="B208" s="699"/>
      <c r="C208" s="317">
        <v>3</v>
      </c>
      <c r="D208" s="318">
        <v>1.0989</v>
      </c>
    </row>
    <row r="209" spans="1:4" ht="14" x14ac:dyDescent="0.25">
      <c r="A209" s="707"/>
      <c r="B209" s="699"/>
      <c r="C209" s="317">
        <v>4</v>
      </c>
      <c r="D209" s="318">
        <v>1.0833999999999999</v>
      </c>
    </row>
    <row r="210" spans="1:4" ht="14" x14ac:dyDescent="0.25">
      <c r="A210" s="707"/>
      <c r="B210" s="699"/>
      <c r="C210" s="317">
        <v>5</v>
      </c>
      <c r="D210" s="318">
        <v>1.0703</v>
      </c>
    </row>
    <row r="211" spans="1:4" ht="14" x14ac:dyDescent="0.25">
      <c r="A211" s="707"/>
      <c r="B211" s="699"/>
      <c r="C211" s="317">
        <v>6</v>
      </c>
      <c r="D211" s="318">
        <v>1.0571999999999999</v>
      </c>
    </row>
    <row r="212" spans="1:4" ht="14" x14ac:dyDescent="0.25">
      <c r="A212" s="707"/>
      <c r="B212" s="699"/>
      <c r="C212" s="317">
        <v>7</v>
      </c>
      <c r="D212" s="318">
        <v>1.044</v>
      </c>
    </row>
    <row r="213" spans="1:4" ht="14" x14ac:dyDescent="0.25">
      <c r="A213" s="707"/>
      <c r="B213" s="699"/>
      <c r="C213" s="317">
        <v>8</v>
      </c>
      <c r="D213" s="318">
        <v>1.0308999999999999</v>
      </c>
    </row>
    <row r="214" spans="1:4" ht="14" x14ac:dyDescent="0.25">
      <c r="A214" s="707"/>
      <c r="B214" s="699"/>
      <c r="C214" s="317">
        <v>9</v>
      </c>
      <c r="D214" s="318">
        <v>1.0178</v>
      </c>
    </row>
    <row r="215" spans="1:4" ht="14" x14ac:dyDescent="0.25">
      <c r="A215" s="707"/>
      <c r="B215" s="699"/>
      <c r="C215" s="317">
        <v>10</v>
      </c>
      <c r="D215" s="318">
        <v>1.0046999999999999</v>
      </c>
    </row>
    <row r="216" spans="1:4" ht="14" x14ac:dyDescent="0.25">
      <c r="A216" s="707"/>
      <c r="B216" s="699"/>
      <c r="C216" s="317">
        <v>11</v>
      </c>
      <c r="D216" s="318">
        <v>0.99160000000000004</v>
      </c>
    </row>
    <row r="217" spans="1:4" ht="14" x14ac:dyDescent="0.25">
      <c r="A217" s="707"/>
      <c r="B217" s="699"/>
      <c r="C217" s="317">
        <v>12</v>
      </c>
      <c r="D217" s="318">
        <v>0.97850000000000004</v>
      </c>
    </row>
    <row r="218" spans="1:4" ht="14" x14ac:dyDescent="0.25">
      <c r="A218" s="707"/>
      <c r="B218" s="699"/>
      <c r="C218" s="317">
        <v>13</v>
      </c>
      <c r="D218" s="318">
        <v>0.96540000000000004</v>
      </c>
    </row>
    <row r="219" spans="1:4" ht="14" x14ac:dyDescent="0.25">
      <c r="A219" s="707"/>
      <c r="B219" s="699"/>
      <c r="C219" s="317">
        <v>14</v>
      </c>
      <c r="D219" s="318">
        <v>0.95230000000000004</v>
      </c>
    </row>
    <row r="220" spans="1:4" ht="14" x14ac:dyDescent="0.25">
      <c r="A220" s="707"/>
      <c r="B220" s="699"/>
      <c r="C220" s="317">
        <v>15</v>
      </c>
      <c r="D220" s="318">
        <v>0.93910000000000005</v>
      </c>
    </row>
    <row r="221" spans="1:4" ht="14" x14ac:dyDescent="0.25">
      <c r="A221" s="707"/>
      <c r="B221" s="699"/>
      <c r="C221" s="317">
        <v>16</v>
      </c>
      <c r="D221" s="318">
        <v>0.92600000000000005</v>
      </c>
    </row>
    <row r="222" spans="1:4" ht="14" x14ac:dyDescent="0.25">
      <c r="A222" s="707"/>
      <c r="B222" s="699"/>
      <c r="C222" s="317">
        <v>17</v>
      </c>
      <c r="D222" s="318">
        <v>0.91290000000000004</v>
      </c>
    </row>
    <row r="223" spans="1:4" ht="14" x14ac:dyDescent="0.25">
      <c r="A223" s="707"/>
      <c r="B223" s="699"/>
      <c r="C223" s="317">
        <v>18</v>
      </c>
      <c r="D223" s="318">
        <v>0.89980000000000004</v>
      </c>
    </row>
    <row r="224" spans="1:4" ht="14" x14ac:dyDescent="0.25">
      <c r="A224" s="707"/>
      <c r="B224" s="699"/>
      <c r="C224" s="317">
        <v>19</v>
      </c>
      <c r="D224" s="318">
        <v>0.88670000000000004</v>
      </c>
    </row>
    <row r="225" spans="1:4" ht="14" x14ac:dyDescent="0.25">
      <c r="A225" s="709"/>
      <c r="B225" s="700"/>
      <c r="C225" s="320">
        <v>20</v>
      </c>
      <c r="D225" s="321">
        <v>0.87360000000000004</v>
      </c>
    </row>
    <row r="226" spans="1:4" ht="14" x14ac:dyDescent="0.25">
      <c r="A226" s="710" t="s">
        <v>360</v>
      </c>
      <c r="B226" s="711" t="s">
        <v>3314</v>
      </c>
      <c r="C226" s="323">
        <v>1</v>
      </c>
      <c r="D226" s="324">
        <v>1.3622000000000001</v>
      </c>
    </row>
    <row r="227" spans="1:4" ht="14" x14ac:dyDescent="0.25">
      <c r="A227" s="707"/>
      <c r="B227" s="699"/>
      <c r="C227" s="317">
        <v>2</v>
      </c>
      <c r="D227" s="318">
        <v>1.2579</v>
      </c>
    </row>
    <row r="228" spans="1:4" ht="14" x14ac:dyDescent="0.25">
      <c r="A228" s="707"/>
      <c r="B228" s="699"/>
      <c r="C228" s="317">
        <v>3</v>
      </c>
      <c r="D228" s="318">
        <v>1.2307999999999999</v>
      </c>
    </row>
    <row r="229" spans="1:4" ht="14" x14ac:dyDescent="0.25">
      <c r="A229" s="707"/>
      <c r="B229" s="699"/>
      <c r="C229" s="317">
        <v>4</v>
      </c>
      <c r="D229" s="318">
        <v>1.2021999999999999</v>
      </c>
    </row>
    <row r="230" spans="1:4" ht="14" x14ac:dyDescent="0.25">
      <c r="A230" s="707"/>
      <c r="B230" s="699"/>
      <c r="C230" s="317">
        <v>5</v>
      </c>
      <c r="D230" s="318">
        <v>1.1736</v>
      </c>
    </row>
    <row r="231" spans="1:4" ht="14" x14ac:dyDescent="0.25">
      <c r="A231" s="707"/>
      <c r="B231" s="699"/>
      <c r="C231" s="317">
        <v>6</v>
      </c>
      <c r="D231" s="318">
        <v>1.145</v>
      </c>
    </row>
    <row r="232" spans="1:4" ht="14" x14ac:dyDescent="0.25">
      <c r="A232" s="707"/>
      <c r="B232" s="699"/>
      <c r="C232" s="317">
        <v>7</v>
      </c>
      <c r="D232" s="318">
        <v>1.1164000000000001</v>
      </c>
    </row>
    <row r="233" spans="1:4" ht="14" x14ac:dyDescent="0.25">
      <c r="A233" s="707"/>
      <c r="B233" s="699"/>
      <c r="C233" s="317">
        <v>8</v>
      </c>
      <c r="D233" s="318">
        <v>1.0878000000000001</v>
      </c>
    </row>
    <row r="234" spans="1:4" ht="14" x14ac:dyDescent="0.25">
      <c r="A234" s="707"/>
      <c r="B234" s="699"/>
      <c r="C234" s="317">
        <v>9</v>
      </c>
      <c r="D234" s="318">
        <v>1.0591999999999999</v>
      </c>
    </row>
    <row r="235" spans="1:4" ht="14" x14ac:dyDescent="0.25">
      <c r="A235" s="707"/>
      <c r="B235" s="699"/>
      <c r="C235" s="317">
        <v>10</v>
      </c>
      <c r="D235" s="318">
        <v>1.0306</v>
      </c>
    </row>
    <row r="236" spans="1:4" ht="14" x14ac:dyDescent="0.25">
      <c r="A236" s="706" t="s">
        <v>362</v>
      </c>
      <c r="B236" s="708" t="s">
        <v>3315</v>
      </c>
      <c r="C236" s="317">
        <v>1</v>
      </c>
      <c r="D236" s="318">
        <v>1.2828999999999999</v>
      </c>
    </row>
    <row r="237" spans="1:4" ht="14" x14ac:dyDescent="0.25">
      <c r="A237" s="707"/>
      <c r="B237" s="699"/>
      <c r="C237" s="317">
        <v>2</v>
      </c>
      <c r="D237" s="318">
        <v>1.1907000000000001</v>
      </c>
    </row>
    <row r="238" spans="1:4" ht="14" x14ac:dyDescent="0.25">
      <c r="A238" s="707"/>
      <c r="B238" s="699"/>
      <c r="C238" s="317">
        <v>3</v>
      </c>
      <c r="D238" s="318">
        <v>1.1654</v>
      </c>
    </row>
    <row r="239" spans="1:4" ht="14" x14ac:dyDescent="0.25">
      <c r="A239" s="707"/>
      <c r="B239" s="699"/>
      <c r="C239" s="317">
        <v>4</v>
      </c>
      <c r="D239" s="318">
        <v>1.1407</v>
      </c>
    </row>
    <row r="240" spans="1:4" ht="14" x14ac:dyDescent="0.25">
      <c r="A240" s="707"/>
      <c r="B240" s="699"/>
      <c r="C240" s="317">
        <v>5</v>
      </c>
      <c r="D240" s="318">
        <v>1.1160000000000001</v>
      </c>
    </row>
    <row r="241" spans="1:4" ht="14" x14ac:dyDescent="0.25">
      <c r="A241" s="707"/>
      <c r="B241" s="699"/>
      <c r="C241" s="317">
        <v>6</v>
      </c>
      <c r="D241" s="318">
        <v>1.0912999999999999</v>
      </c>
    </row>
    <row r="242" spans="1:4" ht="14" x14ac:dyDescent="0.25">
      <c r="A242" s="707"/>
      <c r="B242" s="699"/>
      <c r="C242" s="317">
        <v>7</v>
      </c>
      <c r="D242" s="318">
        <v>1.0666</v>
      </c>
    </row>
    <row r="243" spans="1:4" ht="14" x14ac:dyDescent="0.25">
      <c r="A243" s="707"/>
      <c r="B243" s="699"/>
      <c r="C243" s="317">
        <v>8</v>
      </c>
      <c r="D243" s="318">
        <v>1.0419</v>
      </c>
    </row>
    <row r="244" spans="1:4" ht="14" x14ac:dyDescent="0.25">
      <c r="A244" s="707"/>
      <c r="B244" s="699"/>
      <c r="C244" s="317">
        <v>9</v>
      </c>
      <c r="D244" s="318">
        <v>1.0172000000000001</v>
      </c>
    </row>
    <row r="245" spans="1:4" ht="14" x14ac:dyDescent="0.25">
      <c r="A245" s="707"/>
      <c r="B245" s="699"/>
      <c r="C245" s="317">
        <v>10</v>
      </c>
      <c r="D245" s="318">
        <v>0.99250000000000005</v>
      </c>
    </row>
    <row r="246" spans="1:4" ht="14" x14ac:dyDescent="0.25">
      <c r="A246" s="707"/>
      <c r="B246" s="699"/>
      <c r="C246" s="317">
        <v>11</v>
      </c>
      <c r="D246" s="318">
        <v>0.96779999999999999</v>
      </c>
    </row>
    <row r="247" spans="1:4" ht="14" x14ac:dyDescent="0.25">
      <c r="A247" s="707"/>
      <c r="B247" s="699"/>
      <c r="C247" s="317">
        <v>12</v>
      </c>
      <c r="D247" s="318">
        <v>0.94310000000000005</v>
      </c>
    </row>
    <row r="248" spans="1:4" ht="14" x14ac:dyDescent="0.25">
      <c r="A248" s="706" t="s">
        <v>364</v>
      </c>
      <c r="B248" s="708" t="s">
        <v>3316</v>
      </c>
      <c r="C248" s="317">
        <v>1</v>
      </c>
      <c r="D248" s="318">
        <v>1.5987</v>
      </c>
    </row>
    <row r="249" spans="1:4" ht="14" x14ac:dyDescent="0.25">
      <c r="A249" s="707"/>
      <c r="B249" s="699"/>
      <c r="C249" s="317">
        <v>2</v>
      </c>
      <c r="D249" s="318">
        <v>1.5254000000000001</v>
      </c>
    </row>
    <row r="250" spans="1:4" ht="14" x14ac:dyDescent="0.25">
      <c r="A250" s="707"/>
      <c r="B250" s="699"/>
      <c r="C250" s="317">
        <v>3</v>
      </c>
      <c r="D250" s="318">
        <v>1.4994000000000001</v>
      </c>
    </row>
    <row r="251" spans="1:4" ht="14" x14ac:dyDescent="0.25">
      <c r="A251" s="707"/>
      <c r="B251" s="699"/>
      <c r="C251" s="317">
        <v>4</v>
      </c>
      <c r="D251" s="318">
        <v>1.4784999999999999</v>
      </c>
    </row>
    <row r="252" spans="1:4" ht="14" x14ac:dyDescent="0.25">
      <c r="A252" s="707"/>
      <c r="B252" s="699"/>
      <c r="C252" s="317">
        <v>5</v>
      </c>
      <c r="D252" s="318">
        <v>1.4576</v>
      </c>
    </row>
    <row r="253" spans="1:4" ht="14" x14ac:dyDescent="0.25">
      <c r="A253" s="707"/>
      <c r="B253" s="699"/>
      <c r="C253" s="317">
        <v>6</v>
      </c>
      <c r="D253" s="318">
        <v>1.4367000000000001</v>
      </c>
    </row>
    <row r="254" spans="1:4" ht="14" x14ac:dyDescent="0.25">
      <c r="A254" s="707"/>
      <c r="B254" s="699"/>
      <c r="C254" s="317">
        <v>7</v>
      </c>
      <c r="D254" s="318">
        <v>1.4157999999999999</v>
      </c>
    </row>
    <row r="255" spans="1:4" ht="14" x14ac:dyDescent="0.25">
      <c r="A255" s="707"/>
      <c r="B255" s="699"/>
      <c r="C255" s="317">
        <v>8</v>
      </c>
      <c r="D255" s="318">
        <v>1.395</v>
      </c>
    </row>
    <row r="256" spans="1:4" ht="14" x14ac:dyDescent="0.25">
      <c r="A256" s="707"/>
      <c r="B256" s="699"/>
      <c r="C256" s="317">
        <v>9</v>
      </c>
      <c r="D256" s="318">
        <v>1.3741000000000001</v>
      </c>
    </row>
    <row r="257" spans="1:4" ht="14" x14ac:dyDescent="0.25">
      <c r="A257" s="707"/>
      <c r="B257" s="699"/>
      <c r="C257" s="317">
        <v>10</v>
      </c>
      <c r="D257" s="318">
        <v>1.3532</v>
      </c>
    </row>
    <row r="258" spans="1:4" ht="14" x14ac:dyDescent="0.25">
      <c r="A258" s="707"/>
      <c r="B258" s="699"/>
      <c r="C258" s="317">
        <v>11</v>
      </c>
      <c r="D258" s="318">
        <v>1.3323</v>
      </c>
    </row>
    <row r="259" spans="1:4" ht="14" x14ac:dyDescent="0.25">
      <c r="A259" s="707"/>
      <c r="B259" s="699"/>
      <c r="C259" s="317">
        <v>12</v>
      </c>
      <c r="D259" s="318">
        <v>1.3113999999999999</v>
      </c>
    </row>
    <row r="260" spans="1:4" ht="14" x14ac:dyDescent="0.25">
      <c r="A260" s="707"/>
      <c r="B260" s="699"/>
      <c r="C260" s="317">
        <v>13</v>
      </c>
      <c r="D260" s="318">
        <v>1.2905</v>
      </c>
    </row>
    <row r="261" spans="1:4" ht="14" x14ac:dyDescent="0.25">
      <c r="A261" s="707"/>
      <c r="B261" s="699"/>
      <c r="C261" s="317">
        <v>14</v>
      </c>
      <c r="D261" s="318">
        <v>1.2696000000000001</v>
      </c>
    </row>
    <row r="262" spans="1:4" ht="14" x14ac:dyDescent="0.25">
      <c r="A262" s="707"/>
      <c r="B262" s="699"/>
      <c r="C262" s="317">
        <v>15</v>
      </c>
      <c r="D262" s="318">
        <v>1.2486999999999999</v>
      </c>
    </row>
    <row r="263" spans="1:4" ht="14" x14ac:dyDescent="0.25">
      <c r="A263" s="706" t="s">
        <v>366</v>
      </c>
      <c r="B263" s="708" t="s">
        <v>3317</v>
      </c>
      <c r="C263" s="317">
        <v>1</v>
      </c>
      <c r="D263" s="318">
        <v>1.5442</v>
      </c>
    </row>
    <row r="264" spans="1:4" ht="14" x14ac:dyDescent="0.25">
      <c r="A264" s="707"/>
      <c r="B264" s="699"/>
      <c r="C264" s="317">
        <v>2</v>
      </c>
      <c r="D264" s="318">
        <v>1.5094000000000001</v>
      </c>
    </row>
    <row r="265" spans="1:4" ht="14" x14ac:dyDescent="0.25">
      <c r="A265" s="707"/>
      <c r="B265" s="699"/>
      <c r="C265" s="317">
        <v>3</v>
      </c>
      <c r="D265" s="318">
        <v>1.4846999999999999</v>
      </c>
    </row>
    <row r="266" spans="1:4" ht="14" x14ac:dyDescent="0.25">
      <c r="A266" s="707"/>
      <c r="B266" s="699"/>
      <c r="C266" s="317">
        <v>4</v>
      </c>
      <c r="D266" s="318">
        <v>1.4599</v>
      </c>
    </row>
    <row r="267" spans="1:4" ht="14" x14ac:dyDescent="0.25">
      <c r="A267" s="707"/>
      <c r="B267" s="699"/>
      <c r="C267" s="317">
        <v>5</v>
      </c>
      <c r="D267" s="318">
        <v>1.4352</v>
      </c>
    </row>
    <row r="268" spans="1:4" ht="14" x14ac:dyDescent="0.25">
      <c r="A268" s="707"/>
      <c r="B268" s="699"/>
      <c r="C268" s="317">
        <v>6</v>
      </c>
      <c r="D268" s="318">
        <v>1.4104000000000001</v>
      </c>
    </row>
    <row r="269" spans="1:4" ht="14" x14ac:dyDescent="0.25">
      <c r="A269" s="707"/>
      <c r="B269" s="699"/>
      <c r="C269" s="317">
        <v>7</v>
      </c>
      <c r="D269" s="318">
        <v>1.3856999999999999</v>
      </c>
    </row>
    <row r="270" spans="1:4" ht="14" x14ac:dyDescent="0.25">
      <c r="A270" s="707"/>
      <c r="B270" s="699"/>
      <c r="C270" s="317">
        <v>8</v>
      </c>
      <c r="D270" s="318">
        <v>1.3609</v>
      </c>
    </row>
    <row r="271" spans="1:4" ht="14" x14ac:dyDescent="0.25">
      <c r="A271" s="707"/>
      <c r="B271" s="699"/>
      <c r="C271" s="317">
        <v>9</v>
      </c>
      <c r="D271" s="318">
        <v>1.3362000000000001</v>
      </c>
    </row>
    <row r="272" spans="1:4" ht="14" x14ac:dyDescent="0.25">
      <c r="A272" s="707"/>
      <c r="B272" s="699"/>
      <c r="C272" s="317">
        <v>10</v>
      </c>
      <c r="D272" s="318">
        <v>1.3113999999999999</v>
      </c>
    </row>
    <row r="273" spans="1:4" ht="14" x14ac:dyDescent="0.25">
      <c r="A273" s="707"/>
      <c r="B273" s="699"/>
      <c r="C273" s="317">
        <v>11</v>
      </c>
      <c r="D273" s="318">
        <v>1.2867</v>
      </c>
    </row>
    <row r="274" spans="1:4" ht="14" x14ac:dyDescent="0.25">
      <c r="A274" s="707"/>
      <c r="B274" s="699"/>
      <c r="C274" s="317">
        <v>12</v>
      </c>
      <c r="D274" s="318">
        <v>1.2619</v>
      </c>
    </row>
    <row r="275" spans="1:4" ht="14" x14ac:dyDescent="0.25">
      <c r="A275" s="707"/>
      <c r="B275" s="699"/>
      <c r="C275" s="317">
        <v>13</v>
      </c>
      <c r="D275" s="318">
        <v>1.2372000000000001</v>
      </c>
    </row>
    <row r="276" spans="1:4" ht="14" x14ac:dyDescent="0.25">
      <c r="A276" s="707"/>
      <c r="B276" s="699"/>
      <c r="C276" s="317">
        <v>14</v>
      </c>
      <c r="D276" s="318">
        <v>1.2123999999999999</v>
      </c>
    </row>
    <row r="277" spans="1:4" ht="14" x14ac:dyDescent="0.25">
      <c r="A277" s="707"/>
      <c r="B277" s="699"/>
      <c r="C277" s="317">
        <v>15</v>
      </c>
      <c r="D277" s="318">
        <v>1.1877</v>
      </c>
    </row>
    <row r="278" spans="1:4" ht="14" x14ac:dyDescent="0.25">
      <c r="A278" s="709"/>
      <c r="B278" s="700"/>
      <c r="C278" s="320">
        <v>16</v>
      </c>
      <c r="D278" s="321">
        <v>1.1629</v>
      </c>
    </row>
    <row r="279" spans="1:4" ht="14" x14ac:dyDescent="0.25">
      <c r="A279" s="710" t="s">
        <v>368</v>
      </c>
      <c r="B279" s="711" t="s">
        <v>3318</v>
      </c>
      <c r="C279" s="323">
        <v>1</v>
      </c>
      <c r="D279" s="324">
        <v>1.4775</v>
      </c>
    </row>
    <row r="280" spans="1:4" ht="14" x14ac:dyDescent="0.25">
      <c r="A280" s="707"/>
      <c r="B280" s="699"/>
      <c r="C280" s="317">
        <v>2</v>
      </c>
      <c r="D280" s="318">
        <v>1.4477</v>
      </c>
    </row>
    <row r="281" spans="1:4" ht="14" x14ac:dyDescent="0.25">
      <c r="A281" s="707"/>
      <c r="B281" s="699"/>
      <c r="C281" s="317">
        <v>3</v>
      </c>
      <c r="D281" s="318">
        <v>1.4238999999999999</v>
      </c>
    </row>
    <row r="282" spans="1:4" ht="14" x14ac:dyDescent="0.25">
      <c r="A282" s="707"/>
      <c r="B282" s="699"/>
      <c r="C282" s="317">
        <v>4</v>
      </c>
      <c r="D282" s="318">
        <v>1.4000999999999999</v>
      </c>
    </row>
    <row r="283" spans="1:4" ht="14" x14ac:dyDescent="0.25">
      <c r="A283" s="707"/>
      <c r="B283" s="699"/>
      <c r="C283" s="317">
        <v>5</v>
      </c>
      <c r="D283" s="318">
        <v>1.3763000000000001</v>
      </c>
    </row>
    <row r="284" spans="1:4" ht="14" x14ac:dyDescent="0.25">
      <c r="A284" s="707"/>
      <c r="B284" s="699"/>
      <c r="C284" s="317">
        <v>6</v>
      </c>
      <c r="D284" s="318">
        <v>1.3525</v>
      </c>
    </row>
    <row r="285" spans="1:4" ht="14" x14ac:dyDescent="0.25">
      <c r="A285" s="707"/>
      <c r="B285" s="699"/>
      <c r="C285" s="317">
        <v>7</v>
      </c>
      <c r="D285" s="318">
        <v>1.3286</v>
      </c>
    </row>
    <row r="286" spans="1:4" ht="14" x14ac:dyDescent="0.25">
      <c r="A286" s="707"/>
      <c r="B286" s="699"/>
      <c r="C286" s="317">
        <v>8</v>
      </c>
      <c r="D286" s="318">
        <v>1.3048</v>
      </c>
    </row>
    <row r="287" spans="1:4" ht="14" x14ac:dyDescent="0.25">
      <c r="A287" s="707"/>
      <c r="B287" s="699"/>
      <c r="C287" s="317">
        <v>9</v>
      </c>
      <c r="D287" s="318">
        <v>1.2809999999999999</v>
      </c>
    </row>
    <row r="288" spans="1:4" ht="14" x14ac:dyDescent="0.25">
      <c r="A288" s="707"/>
      <c r="B288" s="699"/>
      <c r="C288" s="317">
        <v>10</v>
      </c>
      <c r="D288" s="318">
        <v>1.2572000000000001</v>
      </c>
    </row>
    <row r="289" spans="1:4" ht="14" x14ac:dyDescent="0.25">
      <c r="A289" s="707"/>
      <c r="B289" s="699"/>
      <c r="C289" s="317">
        <v>11</v>
      </c>
      <c r="D289" s="318">
        <v>1.2334000000000001</v>
      </c>
    </row>
    <row r="290" spans="1:4" ht="14" x14ac:dyDescent="0.25">
      <c r="A290" s="707"/>
      <c r="B290" s="699"/>
      <c r="C290" s="317">
        <v>12</v>
      </c>
      <c r="D290" s="318">
        <v>1.2096</v>
      </c>
    </row>
    <row r="291" spans="1:4" ht="14" x14ac:dyDescent="0.25">
      <c r="A291" s="707"/>
      <c r="B291" s="699"/>
      <c r="C291" s="317">
        <v>13</v>
      </c>
      <c r="D291" s="318">
        <v>1.1858</v>
      </c>
    </row>
    <row r="292" spans="1:4" ht="14" x14ac:dyDescent="0.25">
      <c r="A292" s="707"/>
      <c r="B292" s="699"/>
      <c r="C292" s="317">
        <v>14</v>
      </c>
      <c r="D292" s="318">
        <v>1.1618999999999999</v>
      </c>
    </row>
    <row r="293" spans="1:4" ht="14" x14ac:dyDescent="0.25">
      <c r="A293" s="707"/>
      <c r="B293" s="699"/>
      <c r="C293" s="317">
        <v>15</v>
      </c>
      <c r="D293" s="318">
        <v>1.1380999999999999</v>
      </c>
    </row>
    <row r="294" spans="1:4" ht="14" x14ac:dyDescent="0.25">
      <c r="A294" s="707"/>
      <c r="B294" s="699"/>
      <c r="C294" s="317">
        <v>16</v>
      </c>
      <c r="D294" s="318">
        <v>1.1143000000000001</v>
      </c>
    </row>
    <row r="295" spans="1:4" ht="14" x14ac:dyDescent="0.25">
      <c r="A295" s="707"/>
      <c r="B295" s="699"/>
      <c r="C295" s="317">
        <v>17</v>
      </c>
      <c r="D295" s="318">
        <v>1.0905</v>
      </c>
    </row>
    <row r="296" spans="1:4" ht="14" x14ac:dyDescent="0.25">
      <c r="A296" s="707"/>
      <c r="B296" s="699"/>
      <c r="C296" s="317">
        <v>18</v>
      </c>
      <c r="D296" s="318">
        <v>1.0667</v>
      </c>
    </row>
    <row r="297" spans="1:4" ht="13" x14ac:dyDescent="0.25">
      <c r="A297" s="388" t="s">
        <v>370</v>
      </c>
      <c r="B297" s="389"/>
      <c r="C297" s="390"/>
      <c r="D297" s="391"/>
    </row>
    <row r="298" spans="1:4" ht="14" x14ac:dyDescent="0.25">
      <c r="A298" s="706" t="s">
        <v>3319</v>
      </c>
      <c r="B298" s="708" t="s">
        <v>3305</v>
      </c>
      <c r="C298" s="317">
        <v>1</v>
      </c>
      <c r="D298" s="318">
        <v>2.3117999999999999</v>
      </c>
    </row>
    <row r="299" spans="1:4" ht="14" x14ac:dyDescent="0.25">
      <c r="A299" s="707"/>
      <c r="B299" s="699"/>
      <c r="C299" s="317">
        <v>2</v>
      </c>
      <c r="D299" s="318">
        <v>2.3117999999999999</v>
      </c>
    </row>
    <row r="300" spans="1:4" ht="14" x14ac:dyDescent="0.25">
      <c r="A300" s="707"/>
      <c r="B300" s="699"/>
      <c r="C300" s="317">
        <v>3</v>
      </c>
      <c r="D300" s="318">
        <v>2.2608000000000001</v>
      </c>
    </row>
    <row r="301" spans="1:4" ht="14" x14ac:dyDescent="0.25">
      <c r="A301" s="707"/>
      <c r="B301" s="699"/>
      <c r="C301" s="317">
        <v>4</v>
      </c>
      <c r="D301" s="318">
        <v>2.1968000000000001</v>
      </c>
    </row>
    <row r="302" spans="1:4" ht="14" x14ac:dyDescent="0.25">
      <c r="A302" s="707"/>
      <c r="B302" s="699"/>
      <c r="C302" s="317">
        <v>5</v>
      </c>
      <c r="D302" s="318">
        <v>2.1326999999999998</v>
      </c>
    </row>
    <row r="303" spans="1:4" ht="14" x14ac:dyDescent="0.25">
      <c r="A303" s="707"/>
      <c r="B303" s="699"/>
      <c r="C303" s="317">
        <v>6</v>
      </c>
      <c r="D303" s="318">
        <v>2.0687000000000002</v>
      </c>
    </row>
    <row r="304" spans="1:4" ht="14" x14ac:dyDescent="0.25">
      <c r="A304" s="707"/>
      <c r="B304" s="699"/>
      <c r="C304" s="317">
        <v>7</v>
      </c>
      <c r="D304" s="318">
        <v>2.0047000000000001</v>
      </c>
    </row>
    <row r="305" spans="1:4" ht="14" x14ac:dyDescent="0.25">
      <c r="A305" s="707"/>
      <c r="B305" s="699"/>
      <c r="C305" s="317">
        <v>8</v>
      </c>
      <c r="D305" s="318">
        <v>1.9407000000000001</v>
      </c>
    </row>
    <row r="306" spans="1:4" ht="14" x14ac:dyDescent="0.25">
      <c r="A306" s="707"/>
      <c r="B306" s="699"/>
      <c r="C306" s="317">
        <v>9</v>
      </c>
      <c r="D306" s="318">
        <v>1.8766</v>
      </c>
    </row>
    <row r="307" spans="1:4" ht="14" x14ac:dyDescent="0.25">
      <c r="A307" s="707"/>
      <c r="B307" s="699"/>
      <c r="C307" s="317">
        <v>10</v>
      </c>
      <c r="D307" s="318">
        <v>1.8126</v>
      </c>
    </row>
    <row r="308" spans="1:4" ht="14" x14ac:dyDescent="0.25">
      <c r="A308" s="707"/>
      <c r="B308" s="699"/>
      <c r="C308" s="317">
        <v>11</v>
      </c>
      <c r="D308" s="318">
        <v>1.7485999999999999</v>
      </c>
    </row>
    <row r="309" spans="1:4" ht="14" x14ac:dyDescent="0.25">
      <c r="A309" s="706" t="s">
        <v>3320</v>
      </c>
      <c r="B309" s="708" t="s">
        <v>3306</v>
      </c>
      <c r="C309" s="317">
        <v>1</v>
      </c>
      <c r="D309" s="318">
        <v>2.0198</v>
      </c>
    </row>
    <row r="310" spans="1:4" ht="14" x14ac:dyDescent="0.25">
      <c r="A310" s="707"/>
      <c r="B310" s="699"/>
      <c r="C310" s="317">
        <v>2</v>
      </c>
      <c r="D310" s="318">
        <v>2.0198</v>
      </c>
    </row>
    <row r="311" spans="1:4" ht="14" x14ac:dyDescent="0.25">
      <c r="A311" s="707"/>
      <c r="B311" s="699"/>
      <c r="C311" s="317">
        <v>3</v>
      </c>
      <c r="D311" s="318">
        <v>1.9674</v>
      </c>
    </row>
    <row r="312" spans="1:4" ht="14" x14ac:dyDescent="0.25">
      <c r="A312" s="707"/>
      <c r="B312" s="699"/>
      <c r="C312" s="317">
        <v>4</v>
      </c>
      <c r="D312" s="318">
        <v>1.9171</v>
      </c>
    </row>
    <row r="313" spans="1:4" ht="14" x14ac:dyDescent="0.25">
      <c r="A313" s="707"/>
      <c r="B313" s="699"/>
      <c r="C313" s="317">
        <v>5</v>
      </c>
      <c r="D313" s="318">
        <v>1.8667</v>
      </c>
    </row>
    <row r="314" spans="1:4" ht="21" customHeight="1" x14ac:dyDescent="0.25">
      <c r="A314" s="707"/>
      <c r="B314" s="699"/>
      <c r="C314" s="317">
        <v>6</v>
      </c>
      <c r="D314" s="318">
        <v>1.8164</v>
      </c>
    </row>
    <row r="315" spans="1:4" ht="14" x14ac:dyDescent="0.25">
      <c r="A315" s="707"/>
      <c r="B315" s="699"/>
      <c r="C315" s="317">
        <v>7</v>
      </c>
      <c r="D315" s="318">
        <v>1.7661</v>
      </c>
    </row>
    <row r="316" spans="1:4" ht="14" x14ac:dyDescent="0.25">
      <c r="A316" s="707"/>
      <c r="B316" s="699"/>
      <c r="C316" s="317">
        <v>8</v>
      </c>
      <c r="D316" s="318">
        <v>1.7158</v>
      </c>
    </row>
    <row r="317" spans="1:4" ht="14" x14ac:dyDescent="0.25">
      <c r="A317" s="707"/>
      <c r="B317" s="699"/>
      <c r="C317" s="317">
        <v>9</v>
      </c>
      <c r="D317" s="318">
        <v>1.6654</v>
      </c>
    </row>
    <row r="318" spans="1:4" ht="14" x14ac:dyDescent="0.25">
      <c r="A318" s="707"/>
      <c r="B318" s="699"/>
      <c r="C318" s="317">
        <v>10</v>
      </c>
      <c r="D318" s="318">
        <v>1.6151</v>
      </c>
    </row>
    <row r="319" spans="1:4" ht="14" x14ac:dyDescent="0.25">
      <c r="A319" s="707"/>
      <c r="B319" s="699"/>
      <c r="C319" s="317">
        <v>11</v>
      </c>
      <c r="D319" s="318">
        <v>1.5648</v>
      </c>
    </row>
    <row r="320" spans="1:4" ht="14" x14ac:dyDescent="0.25">
      <c r="A320" s="706" t="s">
        <v>3321</v>
      </c>
      <c r="B320" s="708" t="s">
        <v>3322</v>
      </c>
      <c r="C320" s="317">
        <v>1</v>
      </c>
      <c r="D320" s="318">
        <v>2.3378000000000001</v>
      </c>
    </row>
    <row r="321" spans="1:4" ht="14" x14ac:dyDescent="0.25">
      <c r="A321" s="707"/>
      <c r="B321" s="699"/>
      <c r="C321" s="317">
        <v>2</v>
      </c>
      <c r="D321" s="318">
        <v>2.2787999999999999</v>
      </c>
    </row>
    <row r="322" spans="1:4" ht="14" x14ac:dyDescent="0.25">
      <c r="A322" s="707"/>
      <c r="B322" s="699"/>
      <c r="C322" s="317">
        <v>3</v>
      </c>
      <c r="D322" s="318">
        <v>2.2210000000000001</v>
      </c>
    </row>
    <row r="323" spans="1:4" ht="14" x14ac:dyDescent="0.25">
      <c r="A323" s="707"/>
      <c r="B323" s="699"/>
      <c r="C323" s="317">
        <v>4</v>
      </c>
      <c r="D323" s="318">
        <v>2.1633</v>
      </c>
    </row>
    <row r="324" spans="1:4" ht="14" x14ac:dyDescent="0.25">
      <c r="A324" s="707"/>
      <c r="B324" s="699"/>
      <c r="C324" s="317">
        <v>5</v>
      </c>
      <c r="D324" s="318">
        <v>2.1055000000000001</v>
      </c>
    </row>
    <row r="325" spans="1:4" ht="14" x14ac:dyDescent="0.25">
      <c r="A325" s="707"/>
      <c r="B325" s="699"/>
      <c r="C325" s="317">
        <v>6</v>
      </c>
      <c r="D325" s="318">
        <v>2.0478000000000001</v>
      </c>
    </row>
    <row r="326" spans="1:4" ht="14" x14ac:dyDescent="0.25">
      <c r="A326" s="707"/>
      <c r="B326" s="699"/>
      <c r="C326" s="317">
        <v>7</v>
      </c>
      <c r="D326" s="318">
        <v>1.99</v>
      </c>
    </row>
    <row r="327" spans="1:4" ht="14" x14ac:dyDescent="0.25">
      <c r="A327" s="707"/>
      <c r="B327" s="699"/>
      <c r="C327" s="317">
        <v>8</v>
      </c>
      <c r="D327" s="318">
        <v>1.9322999999999999</v>
      </c>
    </row>
    <row r="328" spans="1:4" ht="14" x14ac:dyDescent="0.25">
      <c r="A328" s="707"/>
      <c r="B328" s="699"/>
      <c r="C328" s="317">
        <v>9</v>
      </c>
      <c r="D328" s="318">
        <v>1.8745000000000001</v>
      </c>
    </row>
    <row r="329" spans="1:4" ht="14" x14ac:dyDescent="0.25">
      <c r="A329" s="707"/>
      <c r="B329" s="699"/>
      <c r="C329" s="317">
        <v>10</v>
      </c>
      <c r="D329" s="318">
        <v>1.8168</v>
      </c>
    </row>
    <row r="330" spans="1:4" ht="14" x14ac:dyDescent="0.25">
      <c r="A330" s="707"/>
      <c r="B330" s="699"/>
      <c r="C330" s="317">
        <v>11</v>
      </c>
      <c r="D330" s="318">
        <v>1.7589999999999999</v>
      </c>
    </row>
    <row r="331" spans="1:4" ht="14" x14ac:dyDescent="0.25">
      <c r="A331" s="709"/>
      <c r="B331" s="700"/>
      <c r="C331" s="320">
        <v>12</v>
      </c>
      <c r="D331" s="321">
        <v>1.7013</v>
      </c>
    </row>
    <row r="332" spans="1:4" ht="14" x14ac:dyDescent="0.25">
      <c r="A332" s="710" t="s">
        <v>3323</v>
      </c>
      <c r="B332" s="711" t="s">
        <v>3324</v>
      </c>
      <c r="C332" s="323">
        <v>1</v>
      </c>
      <c r="D332" s="324">
        <v>2.2107999999999999</v>
      </c>
    </row>
    <row r="333" spans="1:4" ht="14" x14ac:dyDescent="0.25">
      <c r="A333" s="707"/>
      <c r="B333" s="699"/>
      <c r="C333" s="317">
        <v>2</v>
      </c>
      <c r="D333" s="318">
        <v>2.1213000000000002</v>
      </c>
    </row>
    <row r="334" spans="1:4" ht="14" x14ac:dyDescent="0.25">
      <c r="A334" s="707"/>
      <c r="B334" s="699"/>
      <c r="C334" s="317">
        <v>3</v>
      </c>
      <c r="D334" s="318">
        <v>2.0670999999999999</v>
      </c>
    </row>
    <row r="335" spans="1:4" ht="14" x14ac:dyDescent="0.25">
      <c r="A335" s="707"/>
      <c r="B335" s="699"/>
      <c r="C335" s="317">
        <v>4</v>
      </c>
      <c r="D335" s="318">
        <v>2.0129000000000001</v>
      </c>
    </row>
    <row r="336" spans="1:4" ht="14" x14ac:dyDescent="0.25">
      <c r="A336" s="707"/>
      <c r="B336" s="699"/>
      <c r="C336" s="317">
        <v>5</v>
      </c>
      <c r="D336" s="318">
        <v>1.9587000000000001</v>
      </c>
    </row>
    <row r="337" spans="1:4" ht="14" x14ac:dyDescent="0.25">
      <c r="A337" s="707"/>
      <c r="B337" s="699"/>
      <c r="C337" s="317">
        <v>6</v>
      </c>
      <c r="D337" s="318">
        <v>1.9045000000000001</v>
      </c>
    </row>
    <row r="338" spans="1:4" ht="14" x14ac:dyDescent="0.25">
      <c r="A338" s="707"/>
      <c r="B338" s="699"/>
      <c r="C338" s="317">
        <v>7</v>
      </c>
      <c r="D338" s="318">
        <v>1.8503000000000001</v>
      </c>
    </row>
    <row r="339" spans="1:4" ht="14" x14ac:dyDescent="0.25">
      <c r="A339" s="707"/>
      <c r="B339" s="699"/>
      <c r="C339" s="317">
        <v>8</v>
      </c>
      <c r="D339" s="318">
        <v>1.7961</v>
      </c>
    </row>
    <row r="340" spans="1:4" ht="14" x14ac:dyDescent="0.25">
      <c r="A340" s="707"/>
      <c r="B340" s="699"/>
      <c r="C340" s="317">
        <v>9</v>
      </c>
      <c r="D340" s="318">
        <v>1.7419</v>
      </c>
    </row>
    <row r="341" spans="1:4" ht="14" x14ac:dyDescent="0.25">
      <c r="A341" s="707"/>
      <c r="B341" s="699"/>
      <c r="C341" s="317">
        <v>10</v>
      </c>
      <c r="D341" s="318">
        <v>1.6877</v>
      </c>
    </row>
    <row r="342" spans="1:4" ht="14" x14ac:dyDescent="0.25">
      <c r="A342" s="707"/>
      <c r="B342" s="699"/>
      <c r="C342" s="317">
        <v>11</v>
      </c>
      <c r="D342" s="318">
        <v>1.6335</v>
      </c>
    </row>
    <row r="343" spans="1:4" ht="14" x14ac:dyDescent="0.25">
      <c r="A343" s="707"/>
      <c r="B343" s="699"/>
      <c r="C343" s="317">
        <v>12</v>
      </c>
      <c r="D343" s="318">
        <v>1.5792999999999999</v>
      </c>
    </row>
    <row r="344" spans="1:4" ht="14" x14ac:dyDescent="0.25">
      <c r="A344" s="707"/>
      <c r="B344" s="699"/>
      <c r="C344" s="317">
        <v>13</v>
      </c>
      <c r="D344" s="318">
        <v>1.5250999999999999</v>
      </c>
    </row>
    <row r="345" spans="1:4" ht="14" x14ac:dyDescent="0.25">
      <c r="A345" s="707"/>
      <c r="B345" s="699"/>
      <c r="C345" s="317">
        <v>14</v>
      </c>
      <c r="D345" s="318">
        <v>1.4708000000000001</v>
      </c>
    </row>
    <row r="346" spans="1:4" ht="14" x14ac:dyDescent="0.25">
      <c r="A346" s="707"/>
      <c r="B346" s="699"/>
      <c r="C346" s="317">
        <v>15</v>
      </c>
      <c r="D346" s="318">
        <v>1.4166000000000001</v>
      </c>
    </row>
    <row r="347" spans="1:4" ht="14" x14ac:dyDescent="0.25">
      <c r="A347" s="706" t="s">
        <v>375</v>
      </c>
      <c r="B347" s="708" t="s">
        <v>376</v>
      </c>
      <c r="C347" s="317">
        <v>1</v>
      </c>
      <c r="D347" s="318">
        <v>2.1354000000000002</v>
      </c>
    </row>
    <row r="348" spans="1:4" ht="14" x14ac:dyDescent="0.25">
      <c r="A348" s="707"/>
      <c r="B348" s="699"/>
      <c r="C348" s="317">
        <v>2</v>
      </c>
      <c r="D348" s="318">
        <v>2.1215999999999999</v>
      </c>
    </row>
    <row r="349" spans="1:4" ht="14" x14ac:dyDescent="0.25">
      <c r="A349" s="707"/>
      <c r="B349" s="699"/>
      <c r="C349" s="317">
        <v>3</v>
      </c>
      <c r="D349" s="318">
        <v>2.0945999999999998</v>
      </c>
    </row>
    <row r="350" spans="1:4" ht="14" x14ac:dyDescent="0.25">
      <c r="A350" s="707"/>
      <c r="B350" s="699"/>
      <c r="C350" s="317">
        <v>4</v>
      </c>
      <c r="D350" s="318">
        <v>2.0674999999999999</v>
      </c>
    </row>
    <row r="351" spans="1:4" ht="14" x14ac:dyDescent="0.25">
      <c r="A351" s="707"/>
      <c r="B351" s="699"/>
      <c r="C351" s="317">
        <v>5</v>
      </c>
      <c r="D351" s="318">
        <v>2.0405000000000002</v>
      </c>
    </row>
    <row r="352" spans="1:4" ht="14" x14ac:dyDescent="0.25">
      <c r="A352" s="707"/>
      <c r="B352" s="699"/>
      <c r="C352" s="317">
        <v>6</v>
      </c>
      <c r="D352" s="318">
        <v>2.0133999999999999</v>
      </c>
    </row>
    <row r="353" spans="1:4" ht="14" x14ac:dyDescent="0.25">
      <c r="A353" s="707"/>
      <c r="B353" s="699"/>
      <c r="C353" s="317">
        <v>7</v>
      </c>
      <c r="D353" s="318">
        <v>1.9863999999999999</v>
      </c>
    </row>
    <row r="354" spans="1:4" ht="14" x14ac:dyDescent="0.25">
      <c r="A354" s="707"/>
      <c r="B354" s="699"/>
      <c r="C354" s="317">
        <v>8</v>
      </c>
      <c r="D354" s="318">
        <v>1.9593</v>
      </c>
    </row>
    <row r="355" spans="1:4" ht="14" x14ac:dyDescent="0.25">
      <c r="A355" s="707"/>
      <c r="B355" s="699"/>
      <c r="C355" s="317">
        <v>9</v>
      </c>
      <c r="D355" s="318">
        <v>1.9322999999999999</v>
      </c>
    </row>
    <row r="356" spans="1:4" ht="14" x14ac:dyDescent="0.25">
      <c r="A356" s="707"/>
      <c r="B356" s="699"/>
      <c r="C356" s="317">
        <v>10</v>
      </c>
      <c r="D356" s="318">
        <v>1.9052</v>
      </c>
    </row>
    <row r="357" spans="1:4" ht="14" x14ac:dyDescent="0.25">
      <c r="A357" s="707"/>
      <c r="B357" s="699"/>
      <c r="C357" s="317">
        <v>11</v>
      </c>
      <c r="D357" s="318">
        <v>1.8781000000000001</v>
      </c>
    </row>
    <row r="358" spans="1:4" ht="14" x14ac:dyDescent="0.25">
      <c r="A358" s="707"/>
      <c r="B358" s="699"/>
      <c r="C358" s="317">
        <v>12</v>
      </c>
      <c r="D358" s="318">
        <v>1.8511</v>
      </c>
    </row>
    <row r="359" spans="1:4" ht="14" x14ac:dyDescent="0.25">
      <c r="A359" s="707"/>
      <c r="B359" s="699"/>
      <c r="C359" s="317">
        <v>13</v>
      </c>
      <c r="D359" s="318">
        <v>1.8240000000000001</v>
      </c>
    </row>
    <row r="360" spans="1:4" ht="14" x14ac:dyDescent="0.25">
      <c r="A360" s="707"/>
      <c r="B360" s="699"/>
      <c r="C360" s="317">
        <v>14</v>
      </c>
      <c r="D360" s="318">
        <v>1.7969999999999999</v>
      </c>
    </row>
    <row r="361" spans="1:4" ht="14" x14ac:dyDescent="0.25">
      <c r="A361" s="707"/>
      <c r="B361" s="699"/>
      <c r="C361" s="317">
        <v>15</v>
      </c>
      <c r="D361" s="318">
        <v>1.7699</v>
      </c>
    </row>
    <row r="362" spans="1:4" ht="14" x14ac:dyDescent="0.25">
      <c r="A362" s="707"/>
      <c r="B362" s="699"/>
      <c r="C362" s="317">
        <v>16</v>
      </c>
      <c r="D362" s="318">
        <v>1.7428999999999999</v>
      </c>
    </row>
    <row r="363" spans="1:4" ht="14" x14ac:dyDescent="0.25">
      <c r="A363" s="707"/>
      <c r="B363" s="699"/>
      <c r="C363" s="317">
        <v>17</v>
      </c>
      <c r="D363" s="318">
        <v>1.7158</v>
      </c>
    </row>
    <row r="364" spans="1:4" ht="14" x14ac:dyDescent="0.25">
      <c r="A364" s="706" t="s">
        <v>377</v>
      </c>
      <c r="B364" s="708" t="s">
        <v>3325</v>
      </c>
      <c r="C364" s="317">
        <v>1</v>
      </c>
      <c r="D364" s="318">
        <v>2.2336</v>
      </c>
    </row>
    <row r="365" spans="1:4" ht="14" x14ac:dyDescent="0.25">
      <c r="A365" s="707"/>
      <c r="B365" s="699"/>
      <c r="C365" s="317">
        <v>2</v>
      </c>
      <c r="D365" s="318">
        <v>1.9966999999999999</v>
      </c>
    </row>
    <row r="366" spans="1:4" ht="14" x14ac:dyDescent="0.25">
      <c r="A366" s="707"/>
      <c r="B366" s="699"/>
      <c r="C366" s="317">
        <v>3</v>
      </c>
      <c r="D366" s="318">
        <v>1.9751000000000001</v>
      </c>
    </row>
    <row r="367" spans="1:4" ht="14" x14ac:dyDescent="0.25">
      <c r="A367" s="707"/>
      <c r="B367" s="699"/>
      <c r="C367" s="317">
        <v>4</v>
      </c>
      <c r="D367" s="318">
        <v>1.9509000000000001</v>
      </c>
    </row>
    <row r="368" spans="1:4" ht="14" x14ac:dyDescent="0.25">
      <c r="A368" s="707"/>
      <c r="B368" s="699"/>
      <c r="C368" s="317">
        <v>5</v>
      </c>
      <c r="D368" s="318">
        <v>1.9268000000000001</v>
      </c>
    </row>
    <row r="369" spans="1:4" ht="14" x14ac:dyDescent="0.25">
      <c r="A369" s="707"/>
      <c r="B369" s="699"/>
      <c r="C369" s="317">
        <v>6</v>
      </c>
      <c r="D369" s="318">
        <v>1.9026000000000001</v>
      </c>
    </row>
    <row r="370" spans="1:4" ht="14" x14ac:dyDescent="0.25">
      <c r="A370" s="707"/>
      <c r="B370" s="699"/>
      <c r="C370" s="317">
        <v>7</v>
      </c>
      <c r="D370" s="318">
        <v>1.8784000000000001</v>
      </c>
    </row>
    <row r="371" spans="1:4" ht="14" x14ac:dyDescent="0.25">
      <c r="A371" s="707"/>
      <c r="B371" s="699"/>
      <c r="C371" s="317">
        <v>8</v>
      </c>
      <c r="D371" s="318">
        <v>1.8542000000000001</v>
      </c>
    </row>
    <row r="372" spans="1:4" ht="14" x14ac:dyDescent="0.25">
      <c r="A372" s="707"/>
      <c r="B372" s="699"/>
      <c r="C372" s="317">
        <v>9</v>
      </c>
      <c r="D372" s="318">
        <v>1.83</v>
      </c>
    </row>
    <row r="373" spans="1:4" ht="14" x14ac:dyDescent="0.25">
      <c r="A373" s="707"/>
      <c r="B373" s="699"/>
      <c r="C373" s="317">
        <v>10</v>
      </c>
      <c r="D373" s="318">
        <v>1.8058000000000001</v>
      </c>
    </row>
    <row r="374" spans="1:4" ht="14" x14ac:dyDescent="0.25">
      <c r="A374" s="707"/>
      <c r="B374" s="699"/>
      <c r="C374" s="317">
        <v>11</v>
      </c>
      <c r="D374" s="318">
        <v>1.7816000000000001</v>
      </c>
    </row>
    <row r="375" spans="1:4" ht="14" x14ac:dyDescent="0.25">
      <c r="A375" s="707"/>
      <c r="B375" s="699"/>
      <c r="C375" s="317">
        <v>12</v>
      </c>
      <c r="D375" s="318">
        <v>1.7574000000000001</v>
      </c>
    </row>
    <row r="376" spans="1:4" ht="14" x14ac:dyDescent="0.25">
      <c r="A376" s="707"/>
      <c r="B376" s="699"/>
      <c r="C376" s="317">
        <v>13</v>
      </c>
      <c r="D376" s="318">
        <v>1.7332000000000001</v>
      </c>
    </row>
    <row r="377" spans="1:4" ht="14" x14ac:dyDescent="0.25">
      <c r="A377" s="707"/>
      <c r="B377" s="699"/>
      <c r="C377" s="317">
        <v>14</v>
      </c>
      <c r="D377" s="318">
        <v>1.7090000000000001</v>
      </c>
    </row>
    <row r="378" spans="1:4" ht="14" x14ac:dyDescent="0.25">
      <c r="A378" s="707"/>
      <c r="B378" s="699"/>
      <c r="C378" s="317">
        <v>15</v>
      </c>
      <c r="D378" s="318">
        <v>1.6848000000000001</v>
      </c>
    </row>
    <row r="379" spans="1:4" ht="14" x14ac:dyDescent="0.25">
      <c r="A379" s="707"/>
      <c r="B379" s="699"/>
      <c r="C379" s="317">
        <v>16</v>
      </c>
      <c r="D379" s="318">
        <v>1.6606000000000001</v>
      </c>
    </row>
    <row r="380" spans="1:4" ht="14" x14ac:dyDescent="0.25">
      <c r="A380" s="709"/>
      <c r="B380" s="700"/>
      <c r="C380" s="320">
        <v>17</v>
      </c>
      <c r="D380" s="321">
        <v>1.6364000000000001</v>
      </c>
    </row>
    <row r="381" spans="1:4" ht="14" x14ac:dyDescent="0.25">
      <c r="A381" s="710" t="s">
        <v>379</v>
      </c>
      <c r="B381" s="711" t="s">
        <v>3326</v>
      </c>
      <c r="C381" s="323">
        <v>1</v>
      </c>
      <c r="D381" s="324">
        <v>2.1067999999999998</v>
      </c>
    </row>
    <row r="382" spans="1:4" ht="14" x14ac:dyDescent="0.25">
      <c r="A382" s="707"/>
      <c r="B382" s="699"/>
      <c r="C382" s="317">
        <v>2</v>
      </c>
      <c r="D382" s="318">
        <v>1.9225000000000001</v>
      </c>
    </row>
    <row r="383" spans="1:4" ht="14" x14ac:dyDescent="0.25">
      <c r="A383" s="707"/>
      <c r="B383" s="699"/>
      <c r="C383" s="317">
        <v>3</v>
      </c>
      <c r="D383" s="318">
        <v>1.8924000000000001</v>
      </c>
    </row>
    <row r="384" spans="1:4" ht="14" x14ac:dyDescent="0.25">
      <c r="A384" s="707"/>
      <c r="B384" s="699"/>
      <c r="C384" s="317">
        <v>4</v>
      </c>
      <c r="D384" s="318">
        <v>1.865</v>
      </c>
    </row>
    <row r="385" spans="1:4" ht="14" x14ac:dyDescent="0.25">
      <c r="A385" s="707"/>
      <c r="B385" s="699"/>
      <c r="C385" s="317">
        <v>5</v>
      </c>
      <c r="D385" s="318">
        <v>1.8376999999999999</v>
      </c>
    </row>
    <row r="386" spans="1:4" ht="14" x14ac:dyDescent="0.25">
      <c r="A386" s="707"/>
      <c r="B386" s="699"/>
      <c r="C386" s="317">
        <v>6</v>
      </c>
      <c r="D386" s="318">
        <v>1.8103</v>
      </c>
    </row>
    <row r="387" spans="1:4" ht="14" x14ac:dyDescent="0.25">
      <c r="A387" s="707"/>
      <c r="B387" s="699"/>
      <c r="C387" s="317">
        <v>7</v>
      </c>
      <c r="D387" s="318">
        <v>1.7829999999999999</v>
      </c>
    </row>
    <row r="388" spans="1:4" ht="14" x14ac:dyDescent="0.25">
      <c r="A388" s="707"/>
      <c r="B388" s="699"/>
      <c r="C388" s="317">
        <v>8</v>
      </c>
      <c r="D388" s="318">
        <v>1.7556</v>
      </c>
    </row>
    <row r="389" spans="1:4" ht="14" x14ac:dyDescent="0.25">
      <c r="A389" s="707"/>
      <c r="B389" s="699"/>
      <c r="C389" s="317">
        <v>9</v>
      </c>
      <c r="D389" s="318">
        <v>1.7282999999999999</v>
      </c>
    </row>
    <row r="390" spans="1:4" ht="14" x14ac:dyDescent="0.25">
      <c r="A390" s="707"/>
      <c r="B390" s="699"/>
      <c r="C390" s="317">
        <v>10</v>
      </c>
      <c r="D390" s="318">
        <v>1.7010000000000001</v>
      </c>
    </row>
    <row r="391" spans="1:4" ht="14" x14ac:dyDescent="0.25">
      <c r="A391" s="707"/>
      <c r="B391" s="699"/>
      <c r="C391" s="317">
        <v>11</v>
      </c>
      <c r="D391" s="318">
        <v>1.6736</v>
      </c>
    </row>
    <row r="392" spans="1:4" ht="14" x14ac:dyDescent="0.25">
      <c r="A392" s="707"/>
      <c r="B392" s="699"/>
      <c r="C392" s="317">
        <v>12</v>
      </c>
      <c r="D392" s="318">
        <v>1.6463000000000001</v>
      </c>
    </row>
    <row r="393" spans="1:4" ht="14" x14ac:dyDescent="0.25">
      <c r="A393" s="707"/>
      <c r="B393" s="699"/>
      <c r="C393" s="317">
        <v>13</v>
      </c>
      <c r="D393" s="318">
        <v>1.6189</v>
      </c>
    </row>
    <row r="394" spans="1:4" ht="14" x14ac:dyDescent="0.25">
      <c r="A394" s="707"/>
      <c r="B394" s="699"/>
      <c r="C394" s="317">
        <v>14</v>
      </c>
      <c r="D394" s="318">
        <v>1.5915999999999999</v>
      </c>
    </row>
    <row r="395" spans="1:4" ht="14" x14ac:dyDescent="0.25">
      <c r="A395" s="707"/>
      <c r="B395" s="699"/>
      <c r="C395" s="317">
        <v>15</v>
      </c>
      <c r="D395" s="318">
        <v>1.5643</v>
      </c>
    </row>
    <row r="396" spans="1:4" ht="14" x14ac:dyDescent="0.25">
      <c r="A396" s="707"/>
      <c r="B396" s="699"/>
      <c r="C396" s="317">
        <v>16</v>
      </c>
      <c r="D396" s="318">
        <v>1.5368999999999999</v>
      </c>
    </row>
    <row r="397" spans="1:4" ht="14" x14ac:dyDescent="0.25">
      <c r="A397" s="707"/>
      <c r="B397" s="699"/>
      <c r="C397" s="317">
        <v>17</v>
      </c>
      <c r="D397" s="318">
        <v>1.5096000000000001</v>
      </c>
    </row>
    <row r="398" spans="1:4" ht="14" x14ac:dyDescent="0.25">
      <c r="A398" s="707"/>
      <c r="B398" s="699"/>
      <c r="C398" s="317">
        <v>18</v>
      </c>
      <c r="D398" s="318">
        <v>1.4822</v>
      </c>
    </row>
    <row r="399" spans="1:4" ht="14" x14ac:dyDescent="0.25">
      <c r="A399" s="707"/>
      <c r="B399" s="699"/>
      <c r="C399" s="317">
        <v>19</v>
      </c>
      <c r="D399" s="318">
        <v>1.4549000000000001</v>
      </c>
    </row>
    <row r="400" spans="1:4" ht="14" x14ac:dyDescent="0.25">
      <c r="A400" s="707"/>
      <c r="B400" s="699"/>
      <c r="C400" s="317">
        <v>20</v>
      </c>
      <c r="D400" s="318">
        <v>1.4275</v>
      </c>
    </row>
    <row r="401" spans="1:4" ht="14" x14ac:dyDescent="0.25">
      <c r="A401" s="317" t="s">
        <v>381</v>
      </c>
      <c r="B401" s="387" t="s">
        <v>382</v>
      </c>
      <c r="C401" s="317">
        <v>1</v>
      </c>
      <c r="D401" s="318">
        <v>1.6740999999999999</v>
      </c>
    </row>
    <row r="402" spans="1:4" ht="14" x14ac:dyDescent="0.25">
      <c r="A402" s="706" t="s">
        <v>383</v>
      </c>
      <c r="B402" s="708" t="s">
        <v>3327</v>
      </c>
      <c r="C402" s="317">
        <v>1</v>
      </c>
      <c r="D402" s="318">
        <v>2.0301</v>
      </c>
    </row>
    <row r="403" spans="1:4" ht="14" x14ac:dyDescent="0.25">
      <c r="A403" s="707"/>
      <c r="B403" s="699"/>
      <c r="C403" s="317">
        <v>2</v>
      </c>
      <c r="D403" s="318">
        <v>2.0167000000000002</v>
      </c>
    </row>
    <row r="404" spans="1:4" ht="14" x14ac:dyDescent="0.25">
      <c r="A404" s="707"/>
      <c r="B404" s="699"/>
      <c r="C404" s="317">
        <v>3</v>
      </c>
      <c r="D404" s="318">
        <v>1.9963</v>
      </c>
    </row>
    <row r="405" spans="1:4" ht="14" x14ac:dyDescent="0.25">
      <c r="A405" s="707"/>
      <c r="B405" s="699"/>
      <c r="C405" s="317">
        <v>4</v>
      </c>
      <c r="D405" s="318">
        <v>1.9759</v>
      </c>
    </row>
    <row r="406" spans="1:4" ht="14" x14ac:dyDescent="0.25">
      <c r="A406" s="707"/>
      <c r="B406" s="699"/>
      <c r="C406" s="317">
        <v>5</v>
      </c>
      <c r="D406" s="318">
        <v>1.9554</v>
      </c>
    </row>
    <row r="407" spans="1:4" ht="14" x14ac:dyDescent="0.25">
      <c r="A407" s="707"/>
      <c r="B407" s="699"/>
      <c r="C407" s="317">
        <v>6</v>
      </c>
      <c r="D407" s="318">
        <v>1.9350000000000001</v>
      </c>
    </row>
    <row r="408" spans="1:4" ht="14" x14ac:dyDescent="0.25">
      <c r="A408" s="707"/>
      <c r="B408" s="699"/>
      <c r="C408" s="317">
        <v>7</v>
      </c>
      <c r="D408" s="318">
        <v>1.9146000000000001</v>
      </c>
    </row>
    <row r="409" spans="1:4" ht="14" x14ac:dyDescent="0.25">
      <c r="A409" s="707"/>
      <c r="B409" s="699"/>
      <c r="C409" s="317">
        <v>8</v>
      </c>
      <c r="D409" s="318">
        <v>1.8942000000000001</v>
      </c>
    </row>
    <row r="410" spans="1:4" ht="14" x14ac:dyDescent="0.25">
      <c r="A410" s="707"/>
      <c r="B410" s="699"/>
      <c r="C410" s="317">
        <v>9</v>
      </c>
      <c r="D410" s="318">
        <v>1.8737999999999999</v>
      </c>
    </row>
    <row r="411" spans="1:4" ht="14" x14ac:dyDescent="0.25">
      <c r="A411" s="707"/>
      <c r="B411" s="699"/>
      <c r="C411" s="317">
        <v>10</v>
      </c>
      <c r="D411" s="318">
        <v>1.8533999999999999</v>
      </c>
    </row>
    <row r="412" spans="1:4" ht="14" x14ac:dyDescent="0.25">
      <c r="A412" s="707"/>
      <c r="B412" s="699"/>
      <c r="C412" s="317">
        <v>11</v>
      </c>
      <c r="D412" s="318">
        <v>1.833</v>
      </c>
    </row>
    <row r="413" spans="1:4" ht="14" x14ac:dyDescent="0.25">
      <c r="A413" s="707"/>
      <c r="B413" s="699"/>
      <c r="C413" s="317">
        <v>12</v>
      </c>
      <c r="D413" s="318">
        <v>1.8125</v>
      </c>
    </row>
    <row r="414" spans="1:4" ht="14" x14ac:dyDescent="0.25">
      <c r="A414" s="707"/>
      <c r="B414" s="699"/>
      <c r="C414" s="317">
        <v>13</v>
      </c>
      <c r="D414" s="318">
        <v>1.7921</v>
      </c>
    </row>
    <row r="415" spans="1:4" ht="14" x14ac:dyDescent="0.25">
      <c r="A415" s="707"/>
      <c r="B415" s="699"/>
      <c r="C415" s="317">
        <v>14</v>
      </c>
      <c r="D415" s="318">
        <v>1.7717000000000001</v>
      </c>
    </row>
    <row r="416" spans="1:4" ht="14" x14ac:dyDescent="0.25">
      <c r="A416" s="707"/>
      <c r="B416" s="699"/>
      <c r="C416" s="317">
        <v>15</v>
      </c>
      <c r="D416" s="318">
        <v>1.7513000000000001</v>
      </c>
    </row>
    <row r="417" spans="1:4" ht="14" x14ac:dyDescent="0.25">
      <c r="A417" s="707"/>
      <c r="B417" s="699"/>
      <c r="C417" s="317">
        <v>16</v>
      </c>
      <c r="D417" s="318">
        <v>1.7309000000000001</v>
      </c>
    </row>
    <row r="418" spans="1:4" ht="14" x14ac:dyDescent="0.25">
      <c r="A418" s="706" t="s">
        <v>385</v>
      </c>
      <c r="B418" s="708" t="s">
        <v>3328</v>
      </c>
      <c r="C418" s="317">
        <v>1</v>
      </c>
      <c r="D418" s="318">
        <v>1.9975000000000001</v>
      </c>
    </row>
    <row r="419" spans="1:4" ht="14" x14ac:dyDescent="0.25">
      <c r="A419" s="707"/>
      <c r="B419" s="699"/>
      <c r="C419" s="317">
        <v>2</v>
      </c>
      <c r="D419" s="318">
        <v>1.9704999999999999</v>
      </c>
    </row>
    <row r="420" spans="1:4" ht="14" x14ac:dyDescent="0.25">
      <c r="A420" s="707"/>
      <c r="B420" s="699"/>
      <c r="C420" s="317">
        <v>3</v>
      </c>
      <c r="D420" s="318">
        <v>1.9458</v>
      </c>
    </row>
    <row r="421" spans="1:4" ht="14" x14ac:dyDescent="0.25">
      <c r="A421" s="707"/>
      <c r="B421" s="699"/>
      <c r="C421" s="317">
        <v>4</v>
      </c>
      <c r="D421" s="318">
        <v>1.9238</v>
      </c>
    </row>
    <row r="422" spans="1:4" ht="14" x14ac:dyDescent="0.25">
      <c r="A422" s="707"/>
      <c r="B422" s="699"/>
      <c r="C422" s="317">
        <v>5</v>
      </c>
      <c r="D422" s="318">
        <v>1.9018999999999999</v>
      </c>
    </row>
    <row r="423" spans="1:4" ht="14" x14ac:dyDescent="0.25">
      <c r="A423" s="707"/>
      <c r="B423" s="699"/>
      <c r="C423" s="317">
        <v>6</v>
      </c>
      <c r="D423" s="318">
        <v>1.88</v>
      </c>
    </row>
    <row r="424" spans="1:4" ht="14" x14ac:dyDescent="0.25">
      <c r="A424" s="707"/>
      <c r="B424" s="699"/>
      <c r="C424" s="317">
        <v>7</v>
      </c>
      <c r="D424" s="318">
        <v>1.8580000000000001</v>
      </c>
    </row>
    <row r="425" spans="1:4" ht="14" x14ac:dyDescent="0.25">
      <c r="A425" s="707"/>
      <c r="B425" s="699"/>
      <c r="C425" s="317">
        <v>8</v>
      </c>
      <c r="D425" s="318">
        <v>1.8361000000000001</v>
      </c>
    </row>
    <row r="426" spans="1:4" ht="14" x14ac:dyDescent="0.25">
      <c r="A426" s="707"/>
      <c r="B426" s="699"/>
      <c r="C426" s="317">
        <v>9</v>
      </c>
      <c r="D426" s="318">
        <v>1.8142</v>
      </c>
    </row>
    <row r="427" spans="1:4" ht="14" x14ac:dyDescent="0.25">
      <c r="A427" s="707"/>
      <c r="B427" s="699"/>
      <c r="C427" s="317">
        <v>10</v>
      </c>
      <c r="D427" s="318">
        <v>1.7922</v>
      </c>
    </row>
    <row r="428" spans="1:4" ht="14" x14ac:dyDescent="0.25">
      <c r="A428" s="707"/>
      <c r="B428" s="699"/>
      <c r="C428" s="317">
        <v>11</v>
      </c>
      <c r="D428" s="318">
        <v>1.7703</v>
      </c>
    </row>
    <row r="429" spans="1:4" ht="14" x14ac:dyDescent="0.25">
      <c r="A429" s="707"/>
      <c r="B429" s="699"/>
      <c r="C429" s="317">
        <v>12</v>
      </c>
      <c r="D429" s="318">
        <v>1.7484</v>
      </c>
    </row>
    <row r="430" spans="1:4" ht="14" x14ac:dyDescent="0.25">
      <c r="A430" s="707"/>
      <c r="B430" s="699"/>
      <c r="C430" s="317">
        <v>13</v>
      </c>
      <c r="D430" s="318">
        <v>1.7263999999999999</v>
      </c>
    </row>
    <row r="431" spans="1:4" ht="14" x14ac:dyDescent="0.25">
      <c r="A431" s="707"/>
      <c r="B431" s="699"/>
      <c r="C431" s="317">
        <v>14</v>
      </c>
      <c r="D431" s="318">
        <v>1.7044999999999999</v>
      </c>
    </row>
    <row r="432" spans="1:4" ht="14" x14ac:dyDescent="0.25">
      <c r="A432" s="707"/>
      <c r="B432" s="699"/>
      <c r="C432" s="317">
        <v>15</v>
      </c>
      <c r="D432" s="318">
        <v>1.6826000000000001</v>
      </c>
    </row>
    <row r="433" spans="1:4" ht="14" x14ac:dyDescent="0.25">
      <c r="A433" s="707"/>
      <c r="B433" s="699"/>
      <c r="C433" s="317">
        <v>16</v>
      </c>
      <c r="D433" s="318">
        <v>1.6606000000000001</v>
      </c>
    </row>
    <row r="434" spans="1:4" ht="14" x14ac:dyDescent="0.25">
      <c r="A434" s="707"/>
      <c r="B434" s="699"/>
      <c r="C434" s="317">
        <v>17</v>
      </c>
      <c r="D434" s="318">
        <v>1.6387</v>
      </c>
    </row>
    <row r="435" spans="1:4" ht="14" x14ac:dyDescent="0.25">
      <c r="A435" s="707"/>
      <c r="B435" s="699"/>
      <c r="C435" s="317">
        <v>18</v>
      </c>
      <c r="D435" s="318">
        <v>1.6168</v>
      </c>
    </row>
    <row r="436" spans="1:4" ht="14" x14ac:dyDescent="0.25">
      <c r="A436" s="707"/>
      <c r="B436" s="699"/>
      <c r="C436" s="317">
        <v>19</v>
      </c>
      <c r="D436" s="318">
        <v>1.5948</v>
      </c>
    </row>
    <row r="437" spans="1:4" ht="14" x14ac:dyDescent="0.25">
      <c r="A437" s="709"/>
      <c r="B437" s="700"/>
      <c r="C437" s="320">
        <v>20</v>
      </c>
      <c r="D437" s="321">
        <v>1.5729</v>
      </c>
    </row>
    <row r="438" spans="1:4" ht="14" x14ac:dyDescent="0.25">
      <c r="A438" s="710" t="s">
        <v>387</v>
      </c>
      <c r="B438" s="711" t="s">
        <v>3329</v>
      </c>
      <c r="C438" s="323">
        <v>1</v>
      </c>
      <c r="D438" s="324">
        <v>1.952</v>
      </c>
    </row>
    <row r="439" spans="1:4" ht="14" x14ac:dyDescent="0.25">
      <c r="A439" s="707"/>
      <c r="B439" s="699"/>
      <c r="C439" s="317">
        <v>2</v>
      </c>
      <c r="D439" s="318">
        <v>1.9305000000000001</v>
      </c>
    </row>
    <row r="440" spans="1:4" ht="14" x14ac:dyDescent="0.25">
      <c r="A440" s="707"/>
      <c r="B440" s="699"/>
      <c r="C440" s="317">
        <v>3</v>
      </c>
      <c r="D440" s="318">
        <v>1.9045000000000001</v>
      </c>
    </row>
    <row r="441" spans="1:4" ht="14" x14ac:dyDescent="0.25">
      <c r="A441" s="707"/>
      <c r="B441" s="699"/>
      <c r="C441" s="317">
        <v>4</v>
      </c>
      <c r="D441" s="318">
        <v>1.8785000000000001</v>
      </c>
    </row>
    <row r="442" spans="1:4" ht="14" x14ac:dyDescent="0.25">
      <c r="A442" s="707"/>
      <c r="B442" s="699"/>
      <c r="C442" s="317">
        <v>5</v>
      </c>
      <c r="D442" s="318">
        <v>1.8525</v>
      </c>
    </row>
    <row r="443" spans="1:4" ht="14" x14ac:dyDescent="0.25">
      <c r="A443" s="707"/>
      <c r="B443" s="699"/>
      <c r="C443" s="317">
        <v>6</v>
      </c>
      <c r="D443" s="318">
        <v>1.8264</v>
      </c>
    </row>
    <row r="444" spans="1:4" ht="14" x14ac:dyDescent="0.25">
      <c r="A444" s="707"/>
      <c r="B444" s="699"/>
      <c r="C444" s="317">
        <v>7</v>
      </c>
      <c r="D444" s="318">
        <v>1.8004</v>
      </c>
    </row>
    <row r="445" spans="1:4" ht="14" x14ac:dyDescent="0.25">
      <c r="A445" s="707"/>
      <c r="B445" s="699"/>
      <c r="C445" s="317">
        <v>8</v>
      </c>
      <c r="D445" s="318">
        <v>1.7744</v>
      </c>
    </row>
    <row r="446" spans="1:4" ht="14" x14ac:dyDescent="0.25">
      <c r="A446" s="707"/>
      <c r="B446" s="699"/>
      <c r="C446" s="317">
        <v>9</v>
      </c>
      <c r="D446" s="318">
        <v>1.7484</v>
      </c>
    </row>
    <row r="447" spans="1:4" ht="21" customHeight="1" x14ac:dyDescent="0.25">
      <c r="A447" s="707"/>
      <c r="B447" s="699"/>
      <c r="C447" s="317">
        <v>10</v>
      </c>
      <c r="D447" s="318">
        <v>1.7222999999999999</v>
      </c>
    </row>
    <row r="448" spans="1:4" ht="14" x14ac:dyDescent="0.25">
      <c r="A448" s="707"/>
      <c r="B448" s="699"/>
      <c r="C448" s="317">
        <v>11</v>
      </c>
      <c r="D448" s="318">
        <v>1.6962999999999999</v>
      </c>
    </row>
    <row r="449" spans="1:4" ht="14" x14ac:dyDescent="0.25">
      <c r="A449" s="707"/>
      <c r="B449" s="699"/>
      <c r="C449" s="317">
        <v>12</v>
      </c>
      <c r="D449" s="318">
        <v>1.6702999999999999</v>
      </c>
    </row>
    <row r="450" spans="1:4" ht="14" x14ac:dyDescent="0.25">
      <c r="A450" s="707"/>
      <c r="B450" s="699"/>
      <c r="C450" s="317">
        <v>13</v>
      </c>
      <c r="D450" s="318">
        <v>1.6443000000000001</v>
      </c>
    </row>
    <row r="451" spans="1:4" ht="14" x14ac:dyDescent="0.25">
      <c r="A451" s="707"/>
      <c r="B451" s="699"/>
      <c r="C451" s="317">
        <v>14</v>
      </c>
      <c r="D451" s="318">
        <v>1.6182000000000001</v>
      </c>
    </row>
    <row r="452" spans="1:4" ht="14" x14ac:dyDescent="0.25">
      <c r="A452" s="707"/>
      <c r="B452" s="699"/>
      <c r="C452" s="317">
        <v>15</v>
      </c>
      <c r="D452" s="318">
        <v>1.5922000000000001</v>
      </c>
    </row>
    <row r="453" spans="1:4" ht="14" x14ac:dyDescent="0.25">
      <c r="A453" s="707"/>
      <c r="B453" s="699"/>
      <c r="C453" s="317">
        <v>16</v>
      </c>
      <c r="D453" s="318">
        <v>1.5662</v>
      </c>
    </row>
    <row r="454" spans="1:4" ht="14" x14ac:dyDescent="0.25">
      <c r="A454" s="707"/>
      <c r="B454" s="699"/>
      <c r="C454" s="317">
        <v>17</v>
      </c>
      <c r="D454" s="318">
        <v>1.5402</v>
      </c>
    </row>
    <row r="455" spans="1:4" ht="14" x14ac:dyDescent="0.25">
      <c r="A455" s="707"/>
      <c r="B455" s="699"/>
      <c r="C455" s="317">
        <v>18</v>
      </c>
      <c r="D455" s="318">
        <v>1.5141</v>
      </c>
    </row>
    <row r="456" spans="1:4" ht="14" x14ac:dyDescent="0.25">
      <c r="A456" s="707"/>
      <c r="B456" s="699"/>
      <c r="C456" s="317">
        <v>19</v>
      </c>
      <c r="D456" s="318">
        <v>1.4881</v>
      </c>
    </row>
    <row r="457" spans="1:4" ht="14" x14ac:dyDescent="0.25">
      <c r="A457" s="707"/>
      <c r="B457" s="699"/>
      <c r="C457" s="317">
        <v>20</v>
      </c>
      <c r="D457" s="318">
        <v>1.4621</v>
      </c>
    </row>
    <row r="458" spans="1:4" ht="13" x14ac:dyDescent="0.25">
      <c r="A458" s="388" t="s">
        <v>389</v>
      </c>
      <c r="B458" s="389"/>
      <c r="C458" s="390"/>
      <c r="D458" s="391"/>
    </row>
    <row r="459" spans="1:4" ht="14" x14ac:dyDescent="0.25">
      <c r="A459" s="706" t="s">
        <v>390</v>
      </c>
      <c r="B459" s="708" t="s">
        <v>3330</v>
      </c>
      <c r="C459" s="317">
        <v>1</v>
      </c>
      <c r="D459" s="318">
        <v>1.123</v>
      </c>
    </row>
    <row r="460" spans="1:4" ht="14" x14ac:dyDescent="0.25">
      <c r="A460" s="707"/>
      <c r="B460" s="699"/>
      <c r="C460" s="317">
        <v>2</v>
      </c>
      <c r="D460" s="318">
        <v>1.123</v>
      </c>
    </row>
    <row r="461" spans="1:4" ht="14" x14ac:dyDescent="0.25">
      <c r="A461" s="707"/>
      <c r="B461" s="699"/>
      <c r="C461" s="317">
        <v>3</v>
      </c>
      <c r="D461" s="318">
        <v>1.1054999999999999</v>
      </c>
    </row>
    <row r="462" spans="1:4" ht="14" x14ac:dyDescent="0.25">
      <c r="A462" s="707"/>
      <c r="B462" s="699"/>
      <c r="C462" s="317">
        <v>4</v>
      </c>
      <c r="D462" s="318">
        <v>1.0891999999999999</v>
      </c>
    </row>
    <row r="463" spans="1:4" ht="14" x14ac:dyDescent="0.25">
      <c r="A463" s="707"/>
      <c r="B463" s="699"/>
      <c r="C463" s="317">
        <v>5</v>
      </c>
      <c r="D463" s="318">
        <v>1.0728</v>
      </c>
    </row>
    <row r="464" spans="1:4" ht="14" x14ac:dyDescent="0.25">
      <c r="A464" s="707"/>
      <c r="B464" s="699"/>
      <c r="C464" s="317">
        <v>6</v>
      </c>
      <c r="D464" s="318">
        <v>1.0564</v>
      </c>
    </row>
    <row r="465" spans="1:4" ht="14" x14ac:dyDescent="0.25">
      <c r="A465" s="707"/>
      <c r="B465" s="699"/>
      <c r="C465" s="317">
        <v>7</v>
      </c>
      <c r="D465" s="318">
        <v>1.04</v>
      </c>
    </row>
    <row r="466" spans="1:4" ht="14" x14ac:dyDescent="0.25">
      <c r="A466" s="707"/>
      <c r="B466" s="699"/>
      <c r="C466" s="317">
        <v>8</v>
      </c>
      <c r="D466" s="318">
        <v>1.0237000000000001</v>
      </c>
    </row>
    <row r="467" spans="1:4" ht="14" x14ac:dyDescent="0.25">
      <c r="A467" s="707"/>
      <c r="B467" s="699"/>
      <c r="C467" s="317">
        <v>9</v>
      </c>
      <c r="D467" s="318">
        <v>1.0073000000000001</v>
      </c>
    </row>
    <row r="468" spans="1:4" ht="14" x14ac:dyDescent="0.25">
      <c r="A468" s="707"/>
      <c r="B468" s="699"/>
      <c r="C468" s="317">
        <v>10</v>
      </c>
      <c r="D468" s="318">
        <v>0.9909</v>
      </c>
    </row>
    <row r="469" spans="1:4" ht="21" customHeight="1" x14ac:dyDescent="0.25">
      <c r="A469" s="707"/>
      <c r="B469" s="699"/>
      <c r="C469" s="317">
        <v>11</v>
      </c>
      <c r="D469" s="318">
        <v>0.97450000000000003</v>
      </c>
    </row>
    <row r="470" spans="1:4" ht="14" x14ac:dyDescent="0.25">
      <c r="A470" s="707"/>
      <c r="B470" s="699"/>
      <c r="C470" s="317">
        <v>12</v>
      </c>
      <c r="D470" s="318">
        <v>0.95820000000000005</v>
      </c>
    </row>
    <row r="471" spans="1:4" ht="14" x14ac:dyDescent="0.25">
      <c r="A471" s="707"/>
      <c r="B471" s="699"/>
      <c r="C471" s="317">
        <v>13</v>
      </c>
      <c r="D471" s="318">
        <v>0.94179999999999997</v>
      </c>
    </row>
    <row r="472" spans="1:4" ht="14" x14ac:dyDescent="0.25">
      <c r="A472" s="707"/>
      <c r="B472" s="699"/>
      <c r="C472" s="317">
        <v>14</v>
      </c>
      <c r="D472" s="318">
        <v>0.9254</v>
      </c>
    </row>
    <row r="473" spans="1:4" ht="14" x14ac:dyDescent="0.25">
      <c r="A473" s="707"/>
      <c r="B473" s="699"/>
      <c r="C473" s="317">
        <v>15</v>
      </c>
      <c r="D473" s="318">
        <v>0.90900000000000003</v>
      </c>
    </row>
    <row r="474" spans="1:4" ht="14" x14ac:dyDescent="0.25">
      <c r="A474" s="707"/>
      <c r="B474" s="699"/>
      <c r="C474" s="317">
        <v>16</v>
      </c>
      <c r="D474" s="318">
        <v>0.89270000000000005</v>
      </c>
    </row>
    <row r="475" spans="1:4" ht="14" x14ac:dyDescent="0.25">
      <c r="A475" s="707"/>
      <c r="B475" s="699"/>
      <c r="C475" s="317">
        <v>17</v>
      </c>
      <c r="D475" s="318">
        <v>0.87629999999999997</v>
      </c>
    </row>
    <row r="476" spans="1:4" ht="14" x14ac:dyDescent="0.25">
      <c r="A476" s="706" t="s">
        <v>392</v>
      </c>
      <c r="B476" s="708" t="s">
        <v>3331</v>
      </c>
      <c r="C476" s="317">
        <v>1</v>
      </c>
      <c r="D476" s="318">
        <v>1.0644</v>
      </c>
    </row>
    <row r="477" spans="1:4" ht="14" x14ac:dyDescent="0.25">
      <c r="A477" s="707"/>
      <c r="B477" s="699"/>
      <c r="C477" s="317">
        <v>2</v>
      </c>
      <c r="D477" s="318">
        <v>1.0501</v>
      </c>
    </row>
    <row r="478" spans="1:4" ht="14" x14ac:dyDescent="0.25">
      <c r="A478" s="707"/>
      <c r="B478" s="699"/>
      <c r="C478" s="317">
        <v>3</v>
      </c>
      <c r="D478" s="318">
        <v>1.0358000000000001</v>
      </c>
    </row>
    <row r="479" spans="1:4" ht="14" x14ac:dyDescent="0.25">
      <c r="A479" s="707"/>
      <c r="B479" s="699"/>
      <c r="C479" s="317">
        <v>4</v>
      </c>
      <c r="D479" s="318">
        <v>1.0216000000000001</v>
      </c>
    </row>
    <row r="480" spans="1:4" ht="14" x14ac:dyDescent="0.25">
      <c r="A480" s="707"/>
      <c r="B480" s="699"/>
      <c r="C480" s="317">
        <v>5</v>
      </c>
      <c r="D480" s="318">
        <v>1.0073000000000001</v>
      </c>
    </row>
    <row r="481" spans="1:4" ht="14" x14ac:dyDescent="0.25">
      <c r="A481" s="707"/>
      <c r="B481" s="699"/>
      <c r="C481" s="317">
        <v>6</v>
      </c>
      <c r="D481" s="318">
        <v>0.99309999999999998</v>
      </c>
    </row>
    <row r="482" spans="1:4" ht="14" x14ac:dyDescent="0.25">
      <c r="A482" s="707"/>
      <c r="B482" s="699"/>
      <c r="C482" s="317">
        <v>7</v>
      </c>
      <c r="D482" s="318">
        <v>0.9788</v>
      </c>
    </row>
    <row r="483" spans="1:4" ht="14" x14ac:dyDescent="0.25">
      <c r="A483" s="707"/>
      <c r="B483" s="699"/>
      <c r="C483" s="317">
        <v>8</v>
      </c>
      <c r="D483" s="318">
        <v>0.96450000000000002</v>
      </c>
    </row>
    <row r="484" spans="1:4" ht="14" x14ac:dyDescent="0.25">
      <c r="A484" s="707"/>
      <c r="B484" s="699"/>
      <c r="C484" s="317">
        <v>9</v>
      </c>
      <c r="D484" s="318">
        <v>0.95030000000000003</v>
      </c>
    </row>
    <row r="485" spans="1:4" ht="14" x14ac:dyDescent="0.25">
      <c r="A485" s="707"/>
      <c r="B485" s="699"/>
      <c r="C485" s="317">
        <v>10</v>
      </c>
      <c r="D485" s="318">
        <v>0.93600000000000005</v>
      </c>
    </row>
    <row r="486" spans="1:4" ht="14" x14ac:dyDescent="0.25">
      <c r="A486" s="707"/>
      <c r="B486" s="699"/>
      <c r="C486" s="317">
        <v>11</v>
      </c>
      <c r="D486" s="318">
        <v>0.92169999999999996</v>
      </c>
    </row>
    <row r="487" spans="1:4" ht="14" x14ac:dyDescent="0.25">
      <c r="A487" s="707"/>
      <c r="B487" s="699"/>
      <c r="C487" s="317">
        <v>12</v>
      </c>
      <c r="D487" s="318">
        <v>0.90749999999999997</v>
      </c>
    </row>
    <row r="488" spans="1:4" ht="14" x14ac:dyDescent="0.25">
      <c r="A488" s="707"/>
      <c r="B488" s="699"/>
      <c r="C488" s="317">
        <v>13</v>
      </c>
      <c r="D488" s="318">
        <v>0.89319999999999999</v>
      </c>
    </row>
    <row r="489" spans="1:4" ht="14" x14ac:dyDescent="0.25">
      <c r="A489" s="707"/>
      <c r="B489" s="699"/>
      <c r="C489" s="317">
        <v>14</v>
      </c>
      <c r="D489" s="318">
        <v>0.879</v>
      </c>
    </row>
    <row r="490" spans="1:4" ht="14" x14ac:dyDescent="0.25">
      <c r="A490" s="707"/>
      <c r="B490" s="699"/>
      <c r="C490" s="317">
        <v>15</v>
      </c>
      <c r="D490" s="318">
        <v>0.86470000000000002</v>
      </c>
    </row>
    <row r="491" spans="1:4" ht="14" x14ac:dyDescent="0.25">
      <c r="A491" s="707"/>
      <c r="B491" s="699"/>
      <c r="C491" s="317">
        <v>16</v>
      </c>
      <c r="D491" s="318">
        <v>0.85040000000000004</v>
      </c>
    </row>
    <row r="492" spans="1:4" ht="14" x14ac:dyDescent="0.25">
      <c r="A492" s="707"/>
      <c r="B492" s="699"/>
      <c r="C492" s="317">
        <v>17</v>
      </c>
      <c r="D492" s="318">
        <v>0.83620000000000005</v>
      </c>
    </row>
    <row r="493" spans="1:4" ht="14" x14ac:dyDescent="0.25">
      <c r="A493" s="707"/>
      <c r="B493" s="699"/>
      <c r="C493" s="317">
        <v>18</v>
      </c>
      <c r="D493" s="318">
        <v>0.82189999999999996</v>
      </c>
    </row>
    <row r="494" spans="1:4" ht="28" x14ac:dyDescent="0.25">
      <c r="A494" s="317" t="s">
        <v>394</v>
      </c>
      <c r="B494" s="387" t="s">
        <v>395</v>
      </c>
      <c r="C494" s="317">
        <v>1</v>
      </c>
      <c r="D494" s="318">
        <v>1.044</v>
      </c>
    </row>
    <row r="495" spans="1:4" ht="28" x14ac:dyDescent="0.25">
      <c r="A495" s="317" t="s">
        <v>396</v>
      </c>
      <c r="B495" s="387" t="s">
        <v>3332</v>
      </c>
      <c r="C495" s="317">
        <v>1</v>
      </c>
      <c r="D495" s="318">
        <v>0.93920000000000003</v>
      </c>
    </row>
    <row r="496" spans="1:4" ht="14" x14ac:dyDescent="0.25">
      <c r="A496" s="313" t="s">
        <v>398</v>
      </c>
      <c r="B496" s="392" t="s">
        <v>399</v>
      </c>
      <c r="C496" s="313">
        <v>1</v>
      </c>
      <c r="D496" s="314">
        <v>0.88319999999999999</v>
      </c>
    </row>
    <row r="497" spans="1:5" ht="13" x14ac:dyDescent="0.25">
      <c r="A497" s="393" t="s">
        <v>400</v>
      </c>
      <c r="B497" s="394"/>
      <c r="C497" s="395"/>
      <c r="D497" s="396"/>
    </row>
    <row r="498" spans="1:5" ht="28" x14ac:dyDescent="0.25">
      <c r="A498" s="323" t="s">
        <v>401</v>
      </c>
      <c r="B498" s="397" t="s">
        <v>3333</v>
      </c>
      <c r="C498" s="323"/>
      <c r="D498" s="324"/>
    </row>
    <row r="499" spans="1:5" ht="28" x14ac:dyDescent="0.25">
      <c r="A499" s="317" t="s">
        <v>403</v>
      </c>
      <c r="B499" s="387" t="s">
        <v>404</v>
      </c>
      <c r="C499" s="317"/>
      <c r="D499" s="318"/>
    </row>
    <row r="500" spans="1:5" ht="28" x14ac:dyDescent="0.25">
      <c r="A500" s="317" t="s">
        <v>405</v>
      </c>
      <c r="B500" s="387" t="s">
        <v>3334</v>
      </c>
      <c r="C500" s="317"/>
      <c r="D500" s="318"/>
    </row>
    <row r="501" spans="1:5" ht="42" x14ac:dyDescent="0.25">
      <c r="A501" s="317" t="s">
        <v>407</v>
      </c>
      <c r="B501" s="387" t="s">
        <v>408</v>
      </c>
      <c r="C501" s="317"/>
      <c r="D501" s="318"/>
    </row>
    <row r="502" spans="1:5" ht="14" x14ac:dyDescent="0.25">
      <c r="A502" s="313" t="s">
        <v>409</v>
      </c>
      <c r="B502" s="392" t="s">
        <v>410</v>
      </c>
      <c r="C502" s="313"/>
      <c r="D502" s="314"/>
    </row>
    <row r="503" spans="1:5" ht="13" x14ac:dyDescent="0.25">
      <c r="A503" s="383" t="s">
        <v>411</v>
      </c>
      <c r="B503" s="384"/>
      <c r="C503" s="385"/>
      <c r="D503" s="386"/>
      <c r="E503" s="296" t="s">
        <v>3335</v>
      </c>
    </row>
    <row r="504" spans="1:5" ht="28" x14ac:dyDescent="0.25">
      <c r="A504" s="317" t="s">
        <v>412</v>
      </c>
      <c r="B504" s="387" t="s">
        <v>374</v>
      </c>
      <c r="C504" s="398">
        <v>1</v>
      </c>
      <c r="D504" s="399">
        <v>0.83950000000000002</v>
      </c>
    </row>
    <row r="505" spans="1:5" ht="42" x14ac:dyDescent="0.25">
      <c r="A505" s="317" t="s">
        <v>413</v>
      </c>
      <c r="B505" s="387" t="s">
        <v>414</v>
      </c>
      <c r="C505" s="398">
        <v>1</v>
      </c>
      <c r="D505" s="399">
        <v>0.83560000000000001</v>
      </c>
    </row>
    <row r="506" spans="1:5" ht="56" x14ac:dyDescent="0.25">
      <c r="A506" s="317" t="s">
        <v>415</v>
      </c>
      <c r="B506" s="387" t="s">
        <v>416</v>
      </c>
      <c r="C506" s="398">
        <v>1</v>
      </c>
      <c r="D506" s="399">
        <v>0.79879999999999995</v>
      </c>
    </row>
    <row r="507" spans="1:5" ht="56" x14ac:dyDescent="0.25">
      <c r="A507" s="317" t="s">
        <v>417</v>
      </c>
      <c r="B507" s="387" t="s">
        <v>418</v>
      </c>
      <c r="C507" s="398">
        <v>1</v>
      </c>
      <c r="D507" s="399">
        <v>0.75309999999999999</v>
      </c>
    </row>
    <row r="508" spans="1:5" ht="13" x14ac:dyDescent="0.25">
      <c r="A508" s="388" t="s">
        <v>419</v>
      </c>
      <c r="B508" s="389"/>
      <c r="C508" s="400"/>
      <c r="D508" s="401"/>
    </row>
    <row r="509" spans="1:5" ht="28" x14ac:dyDescent="0.25">
      <c r="A509" s="317" t="s">
        <v>420</v>
      </c>
      <c r="B509" s="387" t="s">
        <v>421</v>
      </c>
      <c r="C509" s="398">
        <v>1</v>
      </c>
      <c r="D509" s="399">
        <v>1.1572</v>
      </c>
    </row>
    <row r="510" spans="1:5" ht="56" x14ac:dyDescent="0.25">
      <c r="A510" s="317" t="s">
        <v>422</v>
      </c>
      <c r="B510" s="387" t="s">
        <v>423</v>
      </c>
      <c r="C510" s="398">
        <v>1</v>
      </c>
      <c r="D510" s="399">
        <v>1.2589999999999999</v>
      </c>
    </row>
    <row r="511" spans="1:5" ht="13" x14ac:dyDescent="0.25">
      <c r="A511" s="388" t="s">
        <v>424</v>
      </c>
      <c r="B511" s="389"/>
      <c r="C511" s="400"/>
      <c r="D511" s="401"/>
    </row>
    <row r="512" spans="1:5" ht="14" x14ac:dyDescent="0.25">
      <c r="A512" s="313" t="s">
        <v>425</v>
      </c>
      <c r="B512" s="392" t="s">
        <v>426</v>
      </c>
      <c r="C512" s="402">
        <v>1</v>
      </c>
      <c r="D512" s="403">
        <v>0.75309999999999999</v>
      </c>
    </row>
    <row r="513" spans="1:4" ht="14" x14ac:dyDescent="0.25">
      <c r="A513" s="404"/>
      <c r="B513" s="405"/>
      <c r="C513" s="406"/>
      <c r="D513" s="407"/>
    </row>
  </sheetData>
  <mergeCells count="62">
    <mergeCell ref="A476:A493"/>
    <mergeCell ref="B476:B493"/>
    <mergeCell ref="A418:A437"/>
    <mergeCell ref="B418:B437"/>
    <mergeCell ref="A438:A457"/>
    <mergeCell ref="B438:B457"/>
    <mergeCell ref="A459:A475"/>
    <mergeCell ref="B459:B475"/>
    <mergeCell ref="A364:A380"/>
    <mergeCell ref="B364:B380"/>
    <mergeCell ref="A381:A400"/>
    <mergeCell ref="B381:B400"/>
    <mergeCell ref="A402:A417"/>
    <mergeCell ref="B402:B417"/>
    <mergeCell ref="A320:A331"/>
    <mergeCell ref="B320:B331"/>
    <mergeCell ref="A332:A346"/>
    <mergeCell ref="B332:B346"/>
    <mergeCell ref="A347:A363"/>
    <mergeCell ref="B347:B363"/>
    <mergeCell ref="A279:A296"/>
    <mergeCell ref="B279:B296"/>
    <mergeCell ref="A298:A308"/>
    <mergeCell ref="B298:B308"/>
    <mergeCell ref="A309:A319"/>
    <mergeCell ref="B309:B319"/>
    <mergeCell ref="A236:A247"/>
    <mergeCell ref="B236:B247"/>
    <mergeCell ref="A248:A262"/>
    <mergeCell ref="B248:B262"/>
    <mergeCell ref="A263:A278"/>
    <mergeCell ref="B263:B278"/>
    <mergeCell ref="A185:A205"/>
    <mergeCell ref="B185:B205"/>
    <mergeCell ref="A206:A225"/>
    <mergeCell ref="B206:B225"/>
    <mergeCell ref="A226:A235"/>
    <mergeCell ref="B226:B235"/>
    <mergeCell ref="A132:A147"/>
    <mergeCell ref="B132:B147"/>
    <mergeCell ref="A148:A168"/>
    <mergeCell ref="B148:B168"/>
    <mergeCell ref="A169:A184"/>
    <mergeCell ref="B169:B184"/>
    <mergeCell ref="A78:A95"/>
    <mergeCell ref="B78:B95"/>
    <mergeCell ref="A96:A113"/>
    <mergeCell ref="B96:B113"/>
    <mergeCell ref="A114:A131"/>
    <mergeCell ref="B114:B131"/>
    <mergeCell ref="A50:A56"/>
    <mergeCell ref="B50:B56"/>
    <mergeCell ref="A57:A60"/>
    <mergeCell ref="B57:B60"/>
    <mergeCell ref="A61:A77"/>
    <mergeCell ref="B61:B77"/>
    <mergeCell ref="A3:D3"/>
    <mergeCell ref="A4:D4"/>
    <mergeCell ref="A11:A29"/>
    <mergeCell ref="B11:B29"/>
    <mergeCell ref="A30:A48"/>
    <mergeCell ref="B30:B48"/>
  </mergeCells>
  <pageMargins left="0.78740157480314965" right="0.78740157480314965" top="0.98425196850393704" bottom="0.98425196850393704" header="0.51181102362204722" footer="0.51181102362204722"/>
  <pageSetup paperSize="9" scale="64" fitToHeight="0" orientation="portrait" r:id="rId1"/>
  <headerFooter alignWithMargins="0">
    <oddFooter>&amp;RSeite &amp;P</oddFooter>
  </headerFooter>
  <rowBreaks count="8" manualBreakCount="8">
    <brk id="64" max="16383" man="1"/>
    <brk id="115" max="16383" man="1"/>
    <brk id="174" max="16383" man="1"/>
    <brk id="228" max="16383" man="1"/>
    <brk id="278" max="16383" man="1"/>
    <brk id="336" max="16383" man="1"/>
    <brk id="389" max="16383" man="1"/>
    <brk id="446" max="16383" man="1"/>
  </rowBreaks>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3">
    <tabColor rgb="FF7030A0"/>
    <pageSetUpPr fitToPage="1"/>
  </sheetPr>
  <dimension ref="A1:G26"/>
  <sheetViews>
    <sheetView topLeftCell="A8" workbookViewId="0">
      <selection activeCell="E14" sqref="E14"/>
    </sheetView>
  </sheetViews>
  <sheetFormatPr baseColWidth="10" defaultColWidth="10.08203125" defaultRowHeight="14" x14ac:dyDescent="0.3"/>
  <cols>
    <col min="1" max="1" width="7.83203125" style="362" customWidth="1"/>
    <col min="2" max="2" width="26.9140625" style="362" customWidth="1"/>
    <col min="3" max="3" width="9.33203125" style="362" customWidth="1"/>
    <col min="4" max="4" width="9.83203125" style="362" customWidth="1"/>
    <col min="5" max="5" width="42.6640625" style="362" customWidth="1"/>
    <col min="6" max="6" width="12.6640625" style="362" customWidth="1"/>
    <col min="7" max="7" width="10.08203125" style="295"/>
    <col min="8" max="16384" width="10.08203125" style="296"/>
  </cols>
  <sheetData>
    <row r="1" spans="1:6" x14ac:dyDescent="0.3">
      <c r="A1" s="293" t="s">
        <v>3250</v>
      </c>
      <c r="B1" s="293"/>
      <c r="C1" s="293"/>
      <c r="D1" s="503"/>
      <c r="E1" s="503"/>
      <c r="F1" s="294" t="s">
        <v>4110</v>
      </c>
    </row>
    <row r="2" spans="1:6" x14ac:dyDescent="0.3">
      <c r="A2" s="297"/>
      <c r="B2" s="297"/>
      <c r="C2" s="297"/>
      <c r="D2" s="297"/>
    </row>
    <row r="3" spans="1:6" x14ac:dyDescent="0.3">
      <c r="A3" s="676" t="s">
        <v>332</v>
      </c>
      <c r="B3" s="714"/>
      <c r="C3" s="714"/>
      <c r="D3" s="714"/>
      <c r="E3" s="714"/>
      <c r="F3" s="714"/>
    </row>
    <row r="4" spans="1:6" x14ac:dyDescent="0.3">
      <c r="A4" s="678" t="s">
        <v>3251</v>
      </c>
      <c r="B4" s="714"/>
      <c r="C4" s="714"/>
      <c r="D4" s="714"/>
      <c r="E4" s="714"/>
      <c r="F4" s="714"/>
    </row>
    <row r="5" spans="1:6" x14ac:dyDescent="0.3">
      <c r="A5" s="300"/>
      <c r="B5" s="198"/>
      <c r="C5" s="363"/>
      <c r="D5" s="363"/>
      <c r="E5" s="363"/>
      <c r="F5" s="363"/>
    </row>
    <row r="6" spans="1:6" ht="13.25" customHeight="1" x14ac:dyDescent="0.25">
      <c r="A6" s="679" t="s">
        <v>3252</v>
      </c>
      <c r="B6" s="679" t="s">
        <v>334</v>
      </c>
      <c r="C6" s="681" t="s">
        <v>3253</v>
      </c>
      <c r="D6" s="683" t="s">
        <v>4131</v>
      </c>
      <c r="E6" s="684"/>
      <c r="F6" s="685" t="s">
        <v>3254</v>
      </c>
    </row>
    <row r="7" spans="1:6" ht="26.25" customHeight="1" x14ac:dyDescent="0.25">
      <c r="A7" s="680"/>
      <c r="B7" s="680"/>
      <c r="C7" s="682"/>
      <c r="D7" s="364" t="s">
        <v>3255</v>
      </c>
      <c r="E7" s="365" t="s">
        <v>432</v>
      </c>
      <c r="F7" s="686"/>
    </row>
    <row r="8" spans="1:6" ht="12.5" x14ac:dyDescent="0.25">
      <c r="A8" s="304">
        <v>1</v>
      </c>
      <c r="B8" s="305">
        <v>2</v>
      </c>
      <c r="C8" s="304">
        <v>3</v>
      </c>
      <c r="D8" s="304">
        <v>4</v>
      </c>
      <c r="E8" s="304">
        <v>5</v>
      </c>
      <c r="F8" s="366">
        <v>6</v>
      </c>
    </row>
    <row r="9" spans="1:6" ht="40.5" customHeight="1" x14ac:dyDescent="0.25">
      <c r="A9" s="336" t="s">
        <v>3256</v>
      </c>
      <c r="B9" s="712" t="s">
        <v>3257</v>
      </c>
      <c r="C9" s="345" t="s">
        <v>435</v>
      </c>
      <c r="D9" s="450"/>
      <c r="E9" s="451" t="s">
        <v>3259</v>
      </c>
      <c r="F9" s="452"/>
    </row>
    <row r="10" spans="1:6" ht="12.5" x14ac:dyDescent="0.25">
      <c r="A10" s="338" t="s">
        <v>435</v>
      </c>
      <c r="B10" s="669"/>
      <c r="C10" s="337" t="s">
        <v>3260</v>
      </c>
      <c r="D10" s="450" t="s">
        <v>3261</v>
      </c>
      <c r="E10" s="343" t="s">
        <v>4036</v>
      </c>
      <c r="F10" s="452">
        <v>1.2306999999999999</v>
      </c>
    </row>
    <row r="11" spans="1:6" ht="12.5" x14ac:dyDescent="0.25">
      <c r="A11" s="338" t="s">
        <v>435</v>
      </c>
      <c r="B11" s="669"/>
      <c r="C11" s="337" t="s">
        <v>3263</v>
      </c>
      <c r="D11" s="450" t="s">
        <v>3264</v>
      </c>
      <c r="E11" s="342" t="s">
        <v>3282</v>
      </c>
      <c r="F11" s="452">
        <v>1.9921</v>
      </c>
    </row>
    <row r="12" spans="1:6" ht="12.5" x14ac:dyDescent="0.25">
      <c r="A12" s="338" t="s">
        <v>435</v>
      </c>
      <c r="B12" s="670"/>
      <c r="C12" s="337" t="s">
        <v>3266</v>
      </c>
      <c r="D12" s="450" t="s">
        <v>3267</v>
      </c>
      <c r="E12" s="342" t="s">
        <v>3285</v>
      </c>
      <c r="F12" s="452">
        <v>2.9849999999999999</v>
      </c>
    </row>
    <row r="13" spans="1:6" ht="40.5" customHeight="1" x14ac:dyDescent="0.25">
      <c r="A13" s="336" t="s">
        <v>3268</v>
      </c>
      <c r="B13" s="712" t="s">
        <v>3269</v>
      </c>
      <c r="C13" s="337" t="s">
        <v>4037</v>
      </c>
      <c r="D13" s="337" t="s">
        <v>3270</v>
      </c>
      <c r="E13" s="450" t="s">
        <v>3271</v>
      </c>
      <c r="F13" s="452">
        <v>0.1779</v>
      </c>
    </row>
    <row r="14" spans="1:6" ht="37.5" x14ac:dyDescent="0.25">
      <c r="A14" s="338" t="s">
        <v>435</v>
      </c>
      <c r="B14" s="669"/>
      <c r="C14" s="337" t="s">
        <v>4038</v>
      </c>
      <c r="D14" s="337" t="s">
        <v>3272</v>
      </c>
      <c r="E14" s="450" t="s">
        <v>3273</v>
      </c>
      <c r="F14" s="452">
        <v>0.20930000000000001</v>
      </c>
    </row>
    <row r="15" spans="1:6" ht="52.5" customHeight="1" x14ac:dyDescent="0.25">
      <c r="A15" s="341" t="s">
        <v>435</v>
      </c>
      <c r="B15" s="670"/>
      <c r="C15" s="337" t="s">
        <v>4039</v>
      </c>
      <c r="D15" s="337" t="s">
        <v>3274</v>
      </c>
      <c r="E15" s="450" t="s">
        <v>4040</v>
      </c>
      <c r="F15" s="452">
        <v>0.24299999999999999</v>
      </c>
    </row>
    <row r="16" spans="1:6" ht="69" customHeight="1" x14ac:dyDescent="0.25">
      <c r="A16" s="336" t="s">
        <v>3275</v>
      </c>
      <c r="B16" s="671" t="s">
        <v>4041</v>
      </c>
      <c r="C16" s="453"/>
      <c r="D16" s="453"/>
      <c r="E16" s="454" t="s">
        <v>4041</v>
      </c>
      <c r="F16" s="452"/>
    </row>
    <row r="17" spans="1:6" ht="12.5" x14ac:dyDescent="0.25">
      <c r="A17" s="338"/>
      <c r="B17" s="672"/>
      <c r="C17" s="453" t="s">
        <v>3277</v>
      </c>
      <c r="D17" s="453" t="s">
        <v>3278</v>
      </c>
      <c r="E17" s="454" t="s">
        <v>3279</v>
      </c>
      <c r="F17" s="452">
        <v>0.63470000000000004</v>
      </c>
    </row>
    <row r="18" spans="1:6" ht="40.5" customHeight="1" x14ac:dyDescent="0.25">
      <c r="A18" s="338"/>
      <c r="B18" s="672"/>
      <c r="C18" s="453" t="s">
        <v>3280</v>
      </c>
      <c r="D18" s="453" t="s">
        <v>3281</v>
      </c>
      <c r="E18" s="454" t="s">
        <v>3282</v>
      </c>
      <c r="F18" s="452">
        <v>0.75600000000000001</v>
      </c>
    </row>
    <row r="19" spans="1:6" ht="12.5" x14ac:dyDescent="0.25">
      <c r="A19" s="338"/>
      <c r="B19" s="672"/>
      <c r="C19" s="453" t="s">
        <v>3283</v>
      </c>
      <c r="D19" s="453" t="s">
        <v>3284</v>
      </c>
      <c r="E19" s="454" t="s">
        <v>3285</v>
      </c>
      <c r="F19" s="452">
        <v>1.2154</v>
      </c>
    </row>
    <row r="20" spans="1:6" ht="55.25" customHeight="1" x14ac:dyDescent="0.25">
      <c r="A20" s="455" t="s">
        <v>3286</v>
      </c>
      <c r="B20" s="713" t="s">
        <v>4042</v>
      </c>
      <c r="C20" s="453"/>
      <c r="D20" s="453"/>
      <c r="E20" s="454" t="s">
        <v>4042</v>
      </c>
      <c r="F20" s="452"/>
    </row>
    <row r="21" spans="1:6" ht="12.5" x14ac:dyDescent="0.25">
      <c r="A21" s="338"/>
      <c r="B21" s="674"/>
      <c r="C21" s="453" t="s">
        <v>3288</v>
      </c>
      <c r="D21" s="453" t="s">
        <v>3289</v>
      </c>
      <c r="E21" s="454" t="s">
        <v>3279</v>
      </c>
      <c r="F21" s="452">
        <v>1.5439000000000001</v>
      </c>
    </row>
    <row r="22" spans="1:6" ht="12.5" x14ac:dyDescent="0.25">
      <c r="A22" s="338"/>
      <c r="B22" s="674"/>
      <c r="C22" s="453" t="s">
        <v>3290</v>
      </c>
      <c r="D22" s="453" t="s">
        <v>3291</v>
      </c>
      <c r="E22" s="454" t="s">
        <v>3282</v>
      </c>
      <c r="F22" s="452">
        <v>2.1385000000000001</v>
      </c>
    </row>
    <row r="23" spans="1:6" ht="12.5" x14ac:dyDescent="0.25">
      <c r="A23" s="341"/>
      <c r="B23" s="675"/>
      <c r="C23" s="453" t="s">
        <v>3292</v>
      </c>
      <c r="D23" s="453" t="s">
        <v>3293</v>
      </c>
      <c r="E23" s="454" t="s">
        <v>3285</v>
      </c>
      <c r="F23" s="456">
        <v>3.4056000000000002</v>
      </c>
    </row>
    <row r="24" spans="1:6" x14ac:dyDescent="0.3">
      <c r="F24" s="505"/>
    </row>
    <row r="25" spans="1:6" ht="15" x14ac:dyDescent="0.3">
      <c r="A25" s="26" t="s">
        <v>4277</v>
      </c>
    </row>
    <row r="26" spans="1:6" x14ac:dyDescent="0.3">
      <c r="A26" s="26" t="s">
        <v>4278</v>
      </c>
    </row>
  </sheetData>
  <mergeCells count="11">
    <mergeCell ref="B9:B12"/>
    <mergeCell ref="B13:B15"/>
    <mergeCell ref="B16:B19"/>
    <mergeCell ref="B20:B23"/>
    <mergeCell ref="A3:F3"/>
    <mergeCell ref="A4:F4"/>
    <mergeCell ref="A6:A7"/>
    <mergeCell ref="B6:B7"/>
    <mergeCell ref="C6:C7"/>
    <mergeCell ref="D6:E6"/>
    <mergeCell ref="F6:F7"/>
  </mergeCells>
  <pageMargins left="0.70866141732283472" right="0.70866141732283472" top="0.78740157480314965" bottom="0.78740157480314965" header="0.31496062992125984" footer="0.31496062992125984"/>
  <pageSetup paperSize="9" scale="75" orientation="portrait" r:id="rId1"/>
  <headerFooter alignWithMargins="0">
    <oddFooter>&amp;RSeite &amp;P</oddFooter>
  </headerFooter>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2">
    <tabColor rgb="FF7030A0"/>
  </sheetPr>
  <dimension ref="A1:N1159"/>
  <sheetViews>
    <sheetView workbookViewId="0">
      <selection activeCell="F17" sqref="F17"/>
    </sheetView>
  </sheetViews>
  <sheetFormatPr baseColWidth="10" defaultColWidth="10" defaultRowHeight="12.5" x14ac:dyDescent="0.25"/>
  <cols>
    <col min="1" max="1" width="9" style="483" customWidth="1"/>
    <col min="2" max="2" width="20.4140625" style="483" customWidth="1"/>
    <col min="3" max="3" width="9" style="483" customWidth="1"/>
    <col min="4" max="4" width="10.4140625" style="483" customWidth="1"/>
    <col min="5" max="5" width="42.33203125" style="483" customWidth="1"/>
    <col min="6" max="6" width="11.08203125" style="483" customWidth="1"/>
    <col min="7" max="7" width="11.6640625" style="330" customWidth="1"/>
    <col min="8" max="8" width="9.08203125" style="330" customWidth="1"/>
    <col min="9" max="9" width="11.58203125" style="331" customWidth="1"/>
    <col min="10" max="11" width="8.6640625" style="330" customWidth="1"/>
    <col min="12" max="12" width="10" style="330" customWidth="1"/>
    <col min="13" max="13" width="9.4140625" style="329" customWidth="1"/>
    <col min="14" max="16384" width="10" style="330"/>
  </cols>
  <sheetData>
    <row r="1" spans="1:14" s="327" customFormat="1" ht="14" x14ac:dyDescent="0.3">
      <c r="A1" s="481" t="s">
        <v>427</v>
      </c>
      <c r="B1" s="409"/>
      <c r="C1" s="409"/>
      <c r="D1" s="410"/>
      <c r="E1" s="512"/>
      <c r="F1" s="482" t="s">
        <v>4110</v>
      </c>
      <c r="I1" s="328"/>
      <c r="M1" s="329"/>
    </row>
    <row r="2" spans="1:14" ht="9.75" customHeight="1" x14ac:dyDescent="0.35">
      <c r="A2" s="412"/>
      <c r="B2" s="413"/>
      <c r="C2" s="414"/>
      <c r="D2" s="414"/>
      <c r="E2" s="415"/>
      <c r="F2" s="416"/>
    </row>
    <row r="3" spans="1:14" ht="21" customHeight="1" x14ac:dyDescent="0.25">
      <c r="A3" s="687" t="s">
        <v>332</v>
      </c>
      <c r="B3" s="687"/>
      <c r="C3" s="687"/>
      <c r="D3" s="687"/>
      <c r="E3" s="687"/>
      <c r="F3" s="687"/>
    </row>
    <row r="4" spans="1:14" ht="21" customHeight="1" x14ac:dyDescent="0.25">
      <c r="A4" s="688" t="s">
        <v>428</v>
      </c>
      <c r="B4" s="688"/>
      <c r="C4" s="688"/>
      <c r="D4" s="688"/>
      <c r="E4" s="688"/>
      <c r="F4" s="688"/>
    </row>
    <row r="5" spans="1:14" ht="21" customHeight="1" x14ac:dyDescent="0.3">
      <c r="A5" s="417"/>
      <c r="B5" s="418"/>
      <c r="C5" s="419"/>
      <c r="D5" s="419"/>
      <c r="E5" s="420"/>
      <c r="F5" s="421"/>
    </row>
    <row r="6" spans="1:14" ht="15" customHeight="1" x14ac:dyDescent="0.25">
      <c r="A6" s="690" t="s">
        <v>429</v>
      </c>
      <c r="B6" s="690" t="s">
        <v>334</v>
      </c>
      <c r="C6" s="690" t="s">
        <v>430</v>
      </c>
      <c r="D6" s="691" t="s">
        <v>4131</v>
      </c>
      <c r="E6" s="691"/>
      <c r="F6" s="690" t="s">
        <v>431</v>
      </c>
    </row>
    <row r="7" spans="1:14" ht="13" x14ac:dyDescent="0.25">
      <c r="A7" s="690"/>
      <c r="B7" s="690"/>
      <c r="C7" s="690"/>
      <c r="D7" s="332" t="s">
        <v>86</v>
      </c>
      <c r="E7" s="332" t="s">
        <v>432</v>
      </c>
      <c r="F7" s="690"/>
    </row>
    <row r="8" spans="1:14" x14ac:dyDescent="0.25">
      <c r="A8" s="333">
        <v>1</v>
      </c>
      <c r="B8" s="333">
        <v>2</v>
      </c>
      <c r="C8" s="333">
        <v>3</v>
      </c>
      <c r="D8" s="333">
        <v>4</v>
      </c>
      <c r="E8" s="333">
        <v>5</v>
      </c>
      <c r="F8" s="333">
        <v>6</v>
      </c>
      <c r="G8" s="334"/>
      <c r="H8" s="334"/>
      <c r="I8" s="335"/>
      <c r="J8" s="334"/>
      <c r="K8" s="334"/>
      <c r="L8" s="334"/>
      <c r="M8" s="334"/>
      <c r="N8" s="334"/>
    </row>
    <row r="9" spans="1:14" ht="12.75" customHeight="1" x14ac:dyDescent="0.25">
      <c r="A9" s="422" t="s">
        <v>433</v>
      </c>
      <c r="B9" s="422" t="s">
        <v>434</v>
      </c>
      <c r="C9" s="423"/>
      <c r="D9" s="424"/>
      <c r="E9" s="692" t="s">
        <v>436</v>
      </c>
      <c r="F9" s="693"/>
    </row>
    <row r="10" spans="1:14" ht="14" x14ac:dyDescent="0.25">
      <c r="A10" s="425"/>
      <c r="B10" s="425"/>
      <c r="C10" s="423" t="s">
        <v>437</v>
      </c>
      <c r="D10" s="424" t="s">
        <v>438</v>
      </c>
      <c r="E10" s="426" t="s">
        <v>439</v>
      </c>
      <c r="F10" s="427">
        <v>210.72</v>
      </c>
      <c r="J10" s="339"/>
      <c r="L10" s="329"/>
      <c r="N10" s="340"/>
    </row>
    <row r="11" spans="1:14" ht="14" x14ac:dyDescent="0.25">
      <c r="A11" s="425"/>
      <c r="B11" s="425"/>
      <c r="C11" s="423" t="s">
        <v>440</v>
      </c>
      <c r="D11" s="424" t="s">
        <v>441</v>
      </c>
      <c r="E11" s="426" t="s">
        <v>442</v>
      </c>
      <c r="F11" s="427">
        <v>242.32</v>
      </c>
      <c r="J11" s="339"/>
      <c r="L11" s="329"/>
      <c r="N11" s="340"/>
    </row>
    <row r="12" spans="1:14" ht="14" x14ac:dyDescent="0.25">
      <c r="A12" s="425"/>
      <c r="B12" s="425"/>
      <c r="C12" s="423" t="s">
        <v>443</v>
      </c>
      <c r="D12" s="424" t="s">
        <v>444</v>
      </c>
      <c r="E12" s="426" t="s">
        <v>445</v>
      </c>
      <c r="F12" s="427">
        <v>273.93</v>
      </c>
      <c r="J12" s="339"/>
      <c r="L12" s="329"/>
      <c r="N12" s="340"/>
    </row>
    <row r="13" spans="1:14" ht="14" x14ac:dyDescent="0.25">
      <c r="A13" s="425"/>
      <c r="B13" s="425"/>
      <c r="C13" s="423" t="s">
        <v>446</v>
      </c>
      <c r="D13" s="424" t="s">
        <v>447</v>
      </c>
      <c r="E13" s="426" t="s">
        <v>448</v>
      </c>
      <c r="F13" s="427">
        <v>305.54000000000002</v>
      </c>
      <c r="J13" s="339"/>
      <c r="L13" s="329"/>
      <c r="N13" s="340"/>
    </row>
    <row r="14" spans="1:14" ht="14" x14ac:dyDescent="0.25">
      <c r="A14" s="425"/>
      <c r="B14" s="425"/>
      <c r="C14" s="423" t="s">
        <v>449</v>
      </c>
      <c r="D14" s="424" t="s">
        <v>450</v>
      </c>
      <c r="E14" s="426" t="s">
        <v>451</v>
      </c>
      <c r="F14" s="427">
        <v>337.15</v>
      </c>
      <c r="J14" s="339"/>
      <c r="L14" s="329"/>
      <c r="N14" s="340"/>
    </row>
    <row r="15" spans="1:14" ht="14" x14ac:dyDescent="0.25">
      <c r="A15" s="428"/>
      <c r="B15" s="428"/>
      <c r="C15" s="423" t="s">
        <v>452</v>
      </c>
      <c r="D15" s="424" t="s">
        <v>453</v>
      </c>
      <c r="E15" s="426" t="s">
        <v>3337</v>
      </c>
      <c r="F15" s="427">
        <v>368.75</v>
      </c>
      <c r="J15" s="339"/>
      <c r="L15" s="329"/>
      <c r="N15" s="340"/>
    </row>
    <row r="16" spans="1:14" ht="12.75" customHeight="1" x14ac:dyDescent="0.25">
      <c r="A16" s="422" t="s">
        <v>454</v>
      </c>
      <c r="B16" s="422" t="s">
        <v>455</v>
      </c>
      <c r="C16" s="423"/>
      <c r="D16" s="424"/>
      <c r="E16" s="692" t="s">
        <v>456</v>
      </c>
      <c r="F16" s="693"/>
      <c r="J16" s="339"/>
      <c r="N16" s="340"/>
    </row>
    <row r="17" spans="1:14" ht="14" x14ac:dyDescent="0.25">
      <c r="A17" s="425"/>
      <c r="B17" s="425"/>
      <c r="C17" s="423" t="s">
        <v>457</v>
      </c>
      <c r="D17" s="424" t="s">
        <v>458</v>
      </c>
      <c r="E17" s="426" t="s">
        <v>459</v>
      </c>
      <c r="F17" s="427">
        <v>155</v>
      </c>
      <c r="J17" s="339"/>
      <c r="L17" s="329"/>
      <c r="N17" s="340"/>
    </row>
    <row r="18" spans="1:14" ht="14" x14ac:dyDescent="0.25">
      <c r="A18" s="425"/>
      <c r="B18" s="425"/>
      <c r="C18" s="423" t="s">
        <v>460</v>
      </c>
      <c r="D18" s="424" t="s">
        <v>461</v>
      </c>
      <c r="E18" s="426" t="s">
        <v>462</v>
      </c>
      <c r="F18" s="427">
        <v>170</v>
      </c>
      <c r="J18" s="339"/>
      <c r="L18" s="329"/>
      <c r="N18" s="340"/>
    </row>
    <row r="19" spans="1:14" ht="14" x14ac:dyDescent="0.25">
      <c r="A19" s="425"/>
      <c r="B19" s="425"/>
      <c r="C19" s="423" t="s">
        <v>463</v>
      </c>
      <c r="D19" s="424" t="s">
        <v>464</v>
      </c>
      <c r="E19" s="426" t="s">
        <v>465</v>
      </c>
      <c r="F19" s="427">
        <v>185</v>
      </c>
      <c r="J19" s="339"/>
      <c r="L19" s="329"/>
      <c r="N19" s="340"/>
    </row>
    <row r="20" spans="1:14" ht="14" x14ac:dyDescent="0.25">
      <c r="A20" s="425"/>
      <c r="B20" s="425"/>
      <c r="C20" s="423" t="s">
        <v>466</v>
      </c>
      <c r="D20" s="424" t="s">
        <v>467</v>
      </c>
      <c r="E20" s="426" t="s">
        <v>468</v>
      </c>
      <c r="F20" s="427">
        <v>200</v>
      </c>
      <c r="J20" s="339"/>
      <c r="L20" s="329"/>
      <c r="N20" s="340"/>
    </row>
    <row r="21" spans="1:14" ht="14" x14ac:dyDescent="0.25">
      <c r="A21" s="425"/>
      <c r="B21" s="425"/>
      <c r="C21" s="423" t="s">
        <v>469</v>
      </c>
      <c r="D21" s="424" t="s">
        <v>470</v>
      </c>
      <c r="E21" s="426" t="s">
        <v>471</v>
      </c>
      <c r="F21" s="427">
        <v>215</v>
      </c>
      <c r="J21" s="339"/>
      <c r="L21" s="329"/>
      <c r="N21" s="340"/>
    </row>
    <row r="22" spans="1:14" ht="14" x14ac:dyDescent="0.25">
      <c r="A22" s="428"/>
      <c r="B22" s="428"/>
      <c r="C22" s="423" t="s">
        <v>472</v>
      </c>
      <c r="D22" s="424" t="s">
        <v>473</v>
      </c>
      <c r="E22" s="426" t="s">
        <v>3338</v>
      </c>
      <c r="F22" s="427">
        <v>230</v>
      </c>
      <c r="J22" s="339"/>
      <c r="L22" s="329"/>
      <c r="N22" s="340"/>
    </row>
    <row r="23" spans="1:14" ht="26.25" customHeight="1" x14ac:dyDescent="0.25">
      <c r="A23" s="422" t="s">
        <v>474</v>
      </c>
      <c r="B23" s="429" t="s">
        <v>475</v>
      </c>
      <c r="C23" s="423"/>
      <c r="D23" s="424"/>
      <c r="E23" s="692" t="s">
        <v>476</v>
      </c>
      <c r="F23" s="693"/>
      <c r="J23" s="339"/>
      <c r="N23" s="340"/>
    </row>
    <row r="24" spans="1:14" ht="14" x14ac:dyDescent="0.25">
      <c r="A24" s="425"/>
      <c r="B24" s="425"/>
      <c r="C24" s="423" t="s">
        <v>477</v>
      </c>
      <c r="D24" s="424" t="s">
        <v>478</v>
      </c>
      <c r="E24" s="426" t="s">
        <v>479</v>
      </c>
      <c r="F24" s="427">
        <v>856.08</v>
      </c>
      <c r="J24" s="339"/>
      <c r="L24" s="329"/>
      <c r="N24" s="340"/>
    </row>
    <row r="25" spans="1:14" ht="14" x14ac:dyDescent="0.25">
      <c r="A25" s="425"/>
      <c r="B25" s="425"/>
      <c r="C25" s="423" t="s">
        <v>480</v>
      </c>
      <c r="D25" s="424" t="s">
        <v>481</v>
      </c>
      <c r="E25" s="426" t="s">
        <v>482</v>
      </c>
      <c r="F25" s="427">
        <v>1084.1199999999999</v>
      </c>
      <c r="J25" s="339"/>
      <c r="L25" s="329"/>
      <c r="N25" s="340"/>
    </row>
    <row r="26" spans="1:14" ht="14" x14ac:dyDescent="0.25">
      <c r="A26" s="425"/>
      <c r="B26" s="425"/>
      <c r="C26" s="423" t="s">
        <v>483</v>
      </c>
      <c r="D26" s="424" t="s">
        <v>484</v>
      </c>
      <c r="E26" s="426" t="s">
        <v>485</v>
      </c>
      <c r="F26" s="427">
        <v>1308.42</v>
      </c>
      <c r="J26" s="339"/>
      <c r="L26" s="329"/>
      <c r="N26" s="340"/>
    </row>
    <row r="27" spans="1:14" ht="14" x14ac:dyDescent="0.25">
      <c r="A27" s="425"/>
      <c r="B27" s="425"/>
      <c r="C27" s="423" t="s">
        <v>486</v>
      </c>
      <c r="D27" s="424" t="s">
        <v>487</v>
      </c>
      <c r="E27" s="426" t="s">
        <v>488</v>
      </c>
      <c r="F27" s="427">
        <v>1532.09</v>
      </c>
      <c r="J27" s="339"/>
      <c r="L27" s="329"/>
      <c r="N27" s="340"/>
    </row>
    <row r="28" spans="1:14" ht="14" x14ac:dyDescent="0.25">
      <c r="A28" s="425"/>
      <c r="B28" s="425"/>
      <c r="C28" s="423" t="s">
        <v>489</v>
      </c>
      <c r="D28" s="424" t="s">
        <v>490</v>
      </c>
      <c r="E28" s="426" t="s">
        <v>491</v>
      </c>
      <c r="F28" s="427">
        <v>1757.02</v>
      </c>
      <c r="J28" s="339"/>
      <c r="L28" s="329"/>
      <c r="N28" s="340"/>
    </row>
    <row r="29" spans="1:14" ht="14" x14ac:dyDescent="0.25">
      <c r="A29" s="425"/>
      <c r="B29" s="425"/>
      <c r="C29" s="423" t="s">
        <v>492</v>
      </c>
      <c r="D29" s="424" t="s">
        <v>493</v>
      </c>
      <c r="E29" s="426" t="s">
        <v>494</v>
      </c>
      <c r="F29" s="427">
        <v>1973.39</v>
      </c>
      <c r="J29" s="339"/>
      <c r="L29" s="329"/>
      <c r="N29" s="340"/>
    </row>
    <row r="30" spans="1:14" ht="14" x14ac:dyDescent="0.25">
      <c r="A30" s="425"/>
      <c r="B30" s="425"/>
      <c r="C30" s="423" t="s">
        <v>495</v>
      </c>
      <c r="D30" s="424" t="s">
        <v>496</v>
      </c>
      <c r="E30" s="426" t="s">
        <v>497</v>
      </c>
      <c r="F30" s="427">
        <v>2203.35</v>
      </c>
      <c r="J30" s="339"/>
      <c r="L30" s="329"/>
      <c r="N30" s="340"/>
    </row>
    <row r="31" spans="1:14" ht="14" x14ac:dyDescent="0.25">
      <c r="A31" s="425"/>
      <c r="B31" s="425"/>
      <c r="C31" s="423" t="s">
        <v>498</v>
      </c>
      <c r="D31" s="424" t="s">
        <v>499</v>
      </c>
      <c r="E31" s="426" t="s">
        <v>500</v>
      </c>
      <c r="F31" s="427">
        <v>2728.98</v>
      </c>
      <c r="J31" s="339"/>
      <c r="L31" s="329"/>
      <c r="N31" s="340"/>
    </row>
    <row r="32" spans="1:14" ht="14" x14ac:dyDescent="0.25">
      <c r="A32" s="425"/>
      <c r="B32" s="425"/>
      <c r="C32" s="423" t="s">
        <v>501</v>
      </c>
      <c r="D32" s="424" t="s">
        <v>502</v>
      </c>
      <c r="E32" s="426" t="s">
        <v>503</v>
      </c>
      <c r="F32" s="427">
        <v>3850.48</v>
      </c>
      <c r="J32" s="339"/>
      <c r="L32" s="329"/>
      <c r="N32" s="340"/>
    </row>
    <row r="33" spans="1:14" ht="14" x14ac:dyDescent="0.25">
      <c r="A33" s="425"/>
      <c r="B33" s="425"/>
      <c r="C33" s="423" t="s">
        <v>504</v>
      </c>
      <c r="D33" s="424" t="s">
        <v>505</v>
      </c>
      <c r="E33" s="426" t="s">
        <v>506</v>
      </c>
      <c r="F33" s="427">
        <v>4971.9799999999996</v>
      </c>
      <c r="J33" s="339"/>
      <c r="L33" s="329"/>
      <c r="N33" s="340"/>
    </row>
    <row r="34" spans="1:14" ht="14" x14ac:dyDescent="0.25">
      <c r="A34" s="425"/>
      <c r="B34" s="425"/>
      <c r="C34" s="423" t="s">
        <v>507</v>
      </c>
      <c r="D34" s="424" t="s">
        <v>508</v>
      </c>
      <c r="E34" s="426" t="s">
        <v>509</v>
      </c>
      <c r="F34" s="427">
        <v>6093.48</v>
      </c>
      <c r="J34" s="339"/>
      <c r="L34" s="329"/>
      <c r="N34" s="340"/>
    </row>
    <row r="35" spans="1:14" ht="14" x14ac:dyDescent="0.25">
      <c r="A35" s="425"/>
      <c r="B35" s="425"/>
      <c r="C35" s="423" t="s">
        <v>510</v>
      </c>
      <c r="D35" s="424"/>
      <c r="E35" s="426" t="s">
        <v>3339</v>
      </c>
      <c r="F35" s="427"/>
      <c r="J35" s="339"/>
      <c r="L35" s="329"/>
      <c r="N35" s="340"/>
    </row>
    <row r="36" spans="1:14" ht="12.75" customHeight="1" x14ac:dyDescent="0.25">
      <c r="A36" s="425"/>
      <c r="B36" s="425"/>
      <c r="C36" s="423" t="s">
        <v>3340</v>
      </c>
      <c r="D36" s="424" t="s">
        <v>511</v>
      </c>
      <c r="E36" s="426" t="s">
        <v>512</v>
      </c>
      <c r="F36" s="427">
        <v>7401.9</v>
      </c>
      <c r="J36" s="339"/>
      <c r="N36" s="340"/>
    </row>
    <row r="37" spans="1:14" ht="14" x14ac:dyDescent="0.25">
      <c r="A37" s="425"/>
      <c r="B37" s="425"/>
      <c r="C37" s="423" t="s">
        <v>3341</v>
      </c>
      <c r="D37" s="424" t="s">
        <v>513</v>
      </c>
      <c r="E37" s="426" t="s">
        <v>514</v>
      </c>
      <c r="F37" s="427">
        <v>9644.9</v>
      </c>
      <c r="J37" s="339"/>
      <c r="L37" s="329"/>
      <c r="N37" s="340"/>
    </row>
    <row r="38" spans="1:14" ht="14" x14ac:dyDescent="0.25">
      <c r="A38" s="425"/>
      <c r="B38" s="425"/>
      <c r="C38" s="423" t="s">
        <v>3342</v>
      </c>
      <c r="D38" s="424" t="s">
        <v>515</v>
      </c>
      <c r="E38" s="426" t="s">
        <v>516</v>
      </c>
      <c r="F38" s="427">
        <v>11887.9</v>
      </c>
      <c r="J38" s="339"/>
      <c r="L38" s="329"/>
      <c r="N38" s="340"/>
    </row>
    <row r="39" spans="1:14" ht="14" x14ac:dyDescent="0.25">
      <c r="A39" s="425"/>
      <c r="B39" s="425"/>
      <c r="C39" s="423" t="s">
        <v>3343</v>
      </c>
      <c r="D39" s="424" t="s">
        <v>517</v>
      </c>
      <c r="E39" s="426" t="s">
        <v>518</v>
      </c>
      <c r="F39" s="427">
        <v>14691.65</v>
      </c>
      <c r="J39" s="339"/>
      <c r="L39" s="329"/>
      <c r="N39" s="340"/>
    </row>
    <row r="40" spans="1:14" ht="14" x14ac:dyDescent="0.25">
      <c r="A40" s="425"/>
      <c r="B40" s="425"/>
      <c r="C40" s="423" t="s">
        <v>3344</v>
      </c>
      <c r="D40" s="424" t="s">
        <v>519</v>
      </c>
      <c r="E40" s="426" t="s">
        <v>520</v>
      </c>
      <c r="F40" s="427">
        <v>19177.650000000001</v>
      </c>
      <c r="J40" s="339"/>
      <c r="L40" s="329"/>
      <c r="N40" s="340"/>
    </row>
    <row r="41" spans="1:14" ht="14" x14ac:dyDescent="0.25">
      <c r="A41" s="425"/>
      <c r="B41" s="425"/>
      <c r="C41" s="423" t="s">
        <v>3345</v>
      </c>
      <c r="D41" s="424" t="s">
        <v>521</v>
      </c>
      <c r="E41" s="426" t="s">
        <v>522</v>
      </c>
      <c r="F41" s="427">
        <v>23663.65</v>
      </c>
      <c r="J41" s="339"/>
      <c r="L41" s="329"/>
      <c r="N41" s="340"/>
    </row>
    <row r="42" spans="1:14" ht="14" x14ac:dyDescent="0.25">
      <c r="A42" s="425"/>
      <c r="B42" s="425"/>
      <c r="C42" s="423" t="s">
        <v>3346</v>
      </c>
      <c r="D42" s="424" t="s">
        <v>523</v>
      </c>
      <c r="E42" s="426" t="s">
        <v>524</v>
      </c>
      <c r="F42" s="427">
        <v>28149.65</v>
      </c>
      <c r="J42" s="339"/>
      <c r="L42" s="329"/>
      <c r="N42" s="340"/>
    </row>
    <row r="43" spans="1:14" ht="14" x14ac:dyDescent="0.25">
      <c r="A43" s="425"/>
      <c r="B43" s="425"/>
      <c r="C43" s="423" t="s">
        <v>3347</v>
      </c>
      <c r="D43" s="424" t="s">
        <v>525</v>
      </c>
      <c r="E43" s="426" t="s">
        <v>526</v>
      </c>
      <c r="F43" s="427">
        <v>32635.65</v>
      </c>
      <c r="J43" s="339"/>
      <c r="L43" s="329"/>
      <c r="N43" s="340"/>
    </row>
    <row r="44" spans="1:14" ht="14" x14ac:dyDescent="0.25">
      <c r="A44" s="425"/>
      <c r="B44" s="425"/>
      <c r="C44" s="423" t="s">
        <v>3348</v>
      </c>
      <c r="D44" s="424" t="s">
        <v>527</v>
      </c>
      <c r="E44" s="426" t="s">
        <v>528</v>
      </c>
      <c r="F44" s="427">
        <v>38243.15</v>
      </c>
      <c r="J44" s="339"/>
      <c r="L44" s="329"/>
      <c r="N44" s="340"/>
    </row>
    <row r="45" spans="1:14" ht="14" x14ac:dyDescent="0.25">
      <c r="A45" s="428"/>
      <c r="B45" s="428"/>
      <c r="C45" s="423" t="s">
        <v>3349</v>
      </c>
      <c r="D45" s="424" t="s">
        <v>529</v>
      </c>
      <c r="E45" s="426" t="s">
        <v>3350</v>
      </c>
      <c r="F45" s="427">
        <v>47215.15</v>
      </c>
      <c r="J45" s="339"/>
      <c r="L45" s="329"/>
      <c r="N45" s="340"/>
    </row>
    <row r="46" spans="1:14" ht="13.25" customHeight="1" x14ac:dyDescent="0.25">
      <c r="A46" s="422" t="s">
        <v>648</v>
      </c>
      <c r="B46" s="422" t="s">
        <v>649</v>
      </c>
      <c r="C46" s="423"/>
      <c r="D46" s="424"/>
      <c r="E46" s="692" t="s">
        <v>650</v>
      </c>
      <c r="F46" s="693"/>
      <c r="J46" s="339"/>
      <c r="L46" s="329"/>
      <c r="N46" s="340"/>
    </row>
    <row r="47" spans="1:14" ht="14.5" x14ac:dyDescent="0.25">
      <c r="A47" s="425"/>
      <c r="B47" s="425"/>
      <c r="C47" s="423" t="s">
        <v>3365</v>
      </c>
      <c r="D47" s="424" t="s">
        <v>652</v>
      </c>
      <c r="E47" s="426" t="s">
        <v>3366</v>
      </c>
      <c r="F47" s="427">
        <v>148</v>
      </c>
      <c r="J47" s="339"/>
      <c r="L47" s="329"/>
      <c r="N47" s="340"/>
    </row>
    <row r="48" spans="1:14" ht="14.5" x14ac:dyDescent="0.25">
      <c r="A48" s="425"/>
      <c r="B48" s="425"/>
      <c r="C48" s="423" t="s">
        <v>3367</v>
      </c>
      <c r="D48" s="424" t="s">
        <v>655</v>
      </c>
      <c r="E48" s="426" t="s">
        <v>3368</v>
      </c>
      <c r="F48" s="427">
        <v>236.8</v>
      </c>
      <c r="J48" s="339"/>
      <c r="L48" s="329"/>
      <c r="N48" s="340"/>
    </row>
    <row r="49" spans="1:14" ht="14.5" x14ac:dyDescent="0.25">
      <c r="A49" s="425"/>
      <c r="B49" s="425"/>
      <c r="C49" s="423" t="s">
        <v>3369</v>
      </c>
      <c r="D49" s="424" t="s">
        <v>658</v>
      </c>
      <c r="E49" s="426" t="s">
        <v>3370</v>
      </c>
      <c r="F49" s="427">
        <v>335.47</v>
      </c>
      <c r="J49" s="339"/>
      <c r="L49" s="329"/>
      <c r="N49" s="340"/>
    </row>
    <row r="50" spans="1:14" ht="14" x14ac:dyDescent="0.25">
      <c r="A50" s="425"/>
      <c r="B50" s="425"/>
      <c r="C50" s="423" t="s">
        <v>659</v>
      </c>
      <c r="D50" s="424" t="s">
        <v>660</v>
      </c>
      <c r="E50" s="426" t="s">
        <v>661</v>
      </c>
      <c r="F50" s="427">
        <v>473.6</v>
      </c>
      <c r="J50" s="339"/>
      <c r="L50" s="329"/>
      <c r="N50" s="340"/>
    </row>
    <row r="51" spans="1:14" ht="14" x14ac:dyDescent="0.25">
      <c r="A51" s="425"/>
      <c r="B51" s="425"/>
      <c r="C51" s="423" t="s">
        <v>662</v>
      </c>
      <c r="D51" s="424" t="s">
        <v>663</v>
      </c>
      <c r="E51" s="426" t="s">
        <v>664</v>
      </c>
      <c r="F51" s="427">
        <v>690.67</v>
      </c>
      <c r="J51" s="339"/>
      <c r="L51" s="329"/>
      <c r="N51" s="340"/>
    </row>
    <row r="52" spans="1:14" ht="14" x14ac:dyDescent="0.25">
      <c r="A52" s="425"/>
      <c r="B52" s="425"/>
      <c r="C52" s="423" t="s">
        <v>665</v>
      </c>
      <c r="D52" s="424" t="s">
        <v>666</v>
      </c>
      <c r="E52" s="426" t="s">
        <v>667</v>
      </c>
      <c r="F52" s="427">
        <v>986.67</v>
      </c>
      <c r="J52" s="339"/>
      <c r="L52" s="329"/>
      <c r="N52" s="340"/>
    </row>
    <row r="53" spans="1:14" ht="14" x14ac:dyDescent="0.25">
      <c r="A53" s="425"/>
      <c r="B53" s="425"/>
      <c r="C53" s="423" t="s">
        <v>668</v>
      </c>
      <c r="D53" s="424" t="s">
        <v>669</v>
      </c>
      <c r="E53" s="426" t="s">
        <v>670</v>
      </c>
      <c r="F53" s="427">
        <v>1282.67</v>
      </c>
      <c r="J53" s="339"/>
      <c r="L53" s="329"/>
      <c r="N53" s="340"/>
    </row>
    <row r="54" spans="1:14" ht="14" x14ac:dyDescent="0.25">
      <c r="A54" s="425"/>
      <c r="B54" s="425"/>
      <c r="C54" s="423" t="s">
        <v>671</v>
      </c>
      <c r="D54" s="424" t="s">
        <v>672</v>
      </c>
      <c r="E54" s="426" t="s">
        <v>673</v>
      </c>
      <c r="F54" s="427">
        <v>1578.67</v>
      </c>
      <c r="J54" s="339"/>
      <c r="L54" s="329"/>
      <c r="N54" s="340"/>
    </row>
    <row r="55" spans="1:14" ht="14" x14ac:dyDescent="0.25">
      <c r="A55" s="425"/>
      <c r="B55" s="425"/>
      <c r="C55" s="423" t="s">
        <v>674</v>
      </c>
      <c r="D55" s="424" t="s">
        <v>675</v>
      </c>
      <c r="E55" s="426" t="s">
        <v>676</v>
      </c>
      <c r="F55" s="427">
        <v>1973.33</v>
      </c>
      <c r="J55" s="339"/>
      <c r="L55" s="329"/>
      <c r="N55" s="340"/>
    </row>
    <row r="56" spans="1:14" ht="12.75" customHeight="1" x14ac:dyDescent="0.25">
      <c r="A56" s="425"/>
      <c r="B56" s="425"/>
      <c r="C56" s="423" t="s">
        <v>677</v>
      </c>
      <c r="D56" s="424" t="s">
        <v>678</v>
      </c>
      <c r="E56" s="426" t="s">
        <v>679</v>
      </c>
      <c r="F56" s="427">
        <v>2565.33</v>
      </c>
      <c r="J56" s="339"/>
      <c r="N56" s="340"/>
    </row>
    <row r="57" spans="1:14" ht="14" x14ac:dyDescent="0.25">
      <c r="A57" s="425"/>
      <c r="B57" s="425"/>
      <c r="C57" s="423" t="s">
        <v>680</v>
      </c>
      <c r="D57" s="424" t="s">
        <v>681</v>
      </c>
      <c r="E57" s="426" t="s">
        <v>682</v>
      </c>
      <c r="F57" s="427">
        <v>3157.33</v>
      </c>
      <c r="J57" s="339"/>
      <c r="L57" s="329"/>
      <c r="N57" s="340"/>
    </row>
    <row r="58" spans="1:14" ht="14" x14ac:dyDescent="0.25">
      <c r="A58" s="425"/>
      <c r="B58" s="425"/>
      <c r="C58" s="423" t="s">
        <v>683</v>
      </c>
      <c r="D58" s="424" t="s">
        <v>684</v>
      </c>
      <c r="E58" s="426" t="s">
        <v>685</v>
      </c>
      <c r="F58" s="427">
        <v>3749.33</v>
      </c>
      <c r="J58" s="339"/>
      <c r="L58" s="329"/>
      <c r="N58" s="340"/>
    </row>
    <row r="59" spans="1:14" ht="14" x14ac:dyDescent="0.25">
      <c r="A59" s="425"/>
      <c r="B59" s="425"/>
      <c r="C59" s="423" t="s">
        <v>686</v>
      </c>
      <c r="D59" s="424" t="s">
        <v>687</v>
      </c>
      <c r="E59" s="426" t="s">
        <v>688</v>
      </c>
      <c r="F59" s="427">
        <v>4538.67</v>
      </c>
      <c r="J59" s="339"/>
      <c r="L59" s="329"/>
      <c r="N59" s="340"/>
    </row>
    <row r="60" spans="1:14" ht="14" x14ac:dyDescent="0.25">
      <c r="A60" s="425"/>
      <c r="B60" s="425"/>
      <c r="C60" s="423" t="s">
        <v>689</v>
      </c>
      <c r="D60" s="424" t="s">
        <v>690</v>
      </c>
      <c r="E60" s="426" t="s">
        <v>691</v>
      </c>
      <c r="F60" s="427">
        <v>5722.67</v>
      </c>
      <c r="J60" s="339"/>
      <c r="L60" s="329"/>
      <c r="N60" s="340"/>
    </row>
    <row r="61" spans="1:14" ht="14" x14ac:dyDescent="0.25">
      <c r="A61" s="425"/>
      <c r="B61" s="425"/>
      <c r="C61" s="423" t="s">
        <v>692</v>
      </c>
      <c r="D61" s="424" t="s">
        <v>693</v>
      </c>
      <c r="E61" s="426" t="s">
        <v>694</v>
      </c>
      <c r="F61" s="427">
        <v>6906.67</v>
      </c>
      <c r="J61" s="339"/>
      <c r="L61" s="329"/>
      <c r="N61" s="340"/>
    </row>
    <row r="62" spans="1:14" ht="14" x14ac:dyDescent="0.25">
      <c r="A62" s="425"/>
      <c r="B62" s="425"/>
      <c r="C62" s="513" t="s">
        <v>695</v>
      </c>
      <c r="D62" s="498" t="s">
        <v>696</v>
      </c>
      <c r="E62" s="426" t="s">
        <v>697</v>
      </c>
      <c r="F62" s="427">
        <v>8090.67</v>
      </c>
      <c r="J62" s="339"/>
      <c r="L62" s="329"/>
      <c r="N62" s="340"/>
    </row>
    <row r="63" spans="1:14" ht="14" x14ac:dyDescent="0.25">
      <c r="A63" s="486"/>
      <c r="B63" s="486"/>
      <c r="C63" s="514" t="s">
        <v>698</v>
      </c>
      <c r="D63" s="498" t="s">
        <v>699</v>
      </c>
      <c r="E63" s="515" t="s">
        <v>3371</v>
      </c>
      <c r="F63" s="492">
        <v>9274.67</v>
      </c>
      <c r="J63" s="339"/>
      <c r="L63" s="329"/>
      <c r="N63" s="340"/>
    </row>
    <row r="64" spans="1:14" ht="25" x14ac:dyDescent="0.25">
      <c r="A64" s="422" t="s">
        <v>700</v>
      </c>
      <c r="B64" s="422" t="s">
        <v>701</v>
      </c>
      <c r="C64" s="423"/>
      <c r="D64" s="424"/>
      <c r="E64" s="692" t="s">
        <v>702</v>
      </c>
      <c r="F64" s="693"/>
      <c r="J64" s="339"/>
      <c r="L64" s="329"/>
      <c r="N64" s="340"/>
    </row>
    <row r="65" spans="1:14" ht="14" x14ac:dyDescent="0.25">
      <c r="A65" s="425"/>
      <c r="B65" s="425"/>
      <c r="C65" s="423" t="s">
        <v>703</v>
      </c>
      <c r="D65" s="424" t="s">
        <v>704</v>
      </c>
      <c r="E65" s="426" t="s">
        <v>705</v>
      </c>
      <c r="F65" s="427">
        <v>1012.61</v>
      </c>
      <c r="J65" s="339"/>
      <c r="L65" s="329"/>
      <c r="N65" s="340"/>
    </row>
    <row r="66" spans="1:14" ht="13.25" customHeight="1" x14ac:dyDescent="0.25">
      <c r="A66" s="425"/>
      <c r="B66" s="425"/>
      <c r="C66" s="423" t="s">
        <v>706</v>
      </c>
      <c r="D66" s="424" t="s">
        <v>707</v>
      </c>
      <c r="E66" s="426" t="s">
        <v>708</v>
      </c>
      <c r="F66" s="427">
        <v>1404.59</v>
      </c>
      <c r="J66" s="339"/>
      <c r="L66" s="329"/>
      <c r="N66" s="340"/>
    </row>
    <row r="67" spans="1:14" ht="14" x14ac:dyDescent="0.25">
      <c r="A67" s="425"/>
      <c r="B67" s="425"/>
      <c r="C67" s="513" t="s">
        <v>709</v>
      </c>
      <c r="D67" s="498" t="s">
        <v>710</v>
      </c>
      <c r="E67" s="426" t="s">
        <v>711</v>
      </c>
      <c r="F67" s="427">
        <v>1796.57</v>
      </c>
      <c r="J67" s="339"/>
      <c r="L67" s="329"/>
      <c r="N67" s="340"/>
    </row>
    <row r="68" spans="1:14" ht="14" x14ac:dyDescent="0.25">
      <c r="A68" s="487"/>
      <c r="B68" s="487"/>
      <c r="C68" s="516" t="s">
        <v>712</v>
      </c>
      <c r="D68" s="424" t="s">
        <v>713</v>
      </c>
      <c r="E68" s="517" t="s">
        <v>714</v>
      </c>
      <c r="F68" s="427">
        <v>2188.54</v>
      </c>
      <c r="J68" s="339"/>
      <c r="L68" s="329"/>
      <c r="N68" s="340"/>
    </row>
    <row r="69" spans="1:14" ht="14" x14ac:dyDescent="0.25">
      <c r="A69" s="425"/>
      <c r="B69" s="425"/>
      <c r="C69" s="439" t="s">
        <v>715</v>
      </c>
      <c r="D69" s="434" t="s">
        <v>716</v>
      </c>
      <c r="E69" s="435" t="s">
        <v>717</v>
      </c>
      <c r="F69" s="436">
        <v>2580.52</v>
      </c>
      <c r="J69" s="339"/>
      <c r="L69" s="329"/>
      <c r="N69" s="340"/>
    </row>
    <row r="70" spans="1:14" ht="14" x14ac:dyDescent="0.25">
      <c r="A70" s="425"/>
      <c r="B70" s="425"/>
      <c r="C70" s="423" t="s">
        <v>718</v>
      </c>
      <c r="D70" s="424" t="s">
        <v>719</v>
      </c>
      <c r="E70" s="426" t="s">
        <v>720</v>
      </c>
      <c r="F70" s="427">
        <v>2972.5</v>
      </c>
      <c r="J70" s="339"/>
      <c r="L70" s="329"/>
      <c r="N70" s="340"/>
    </row>
    <row r="71" spans="1:14" ht="14" x14ac:dyDescent="0.25">
      <c r="A71" s="425"/>
      <c r="B71" s="425"/>
      <c r="C71" s="423" t="s">
        <v>721</v>
      </c>
      <c r="D71" s="424" t="s">
        <v>722</v>
      </c>
      <c r="E71" s="426" t="s">
        <v>723</v>
      </c>
      <c r="F71" s="427">
        <v>3364.48</v>
      </c>
      <c r="J71" s="339"/>
      <c r="L71" s="329"/>
      <c r="N71" s="340"/>
    </row>
    <row r="72" spans="1:14" ht="14" x14ac:dyDescent="0.25">
      <c r="A72" s="425"/>
      <c r="B72" s="425"/>
      <c r="C72" s="423" t="s">
        <v>724</v>
      </c>
      <c r="D72" s="424" t="s">
        <v>725</v>
      </c>
      <c r="E72" s="426" t="s">
        <v>726</v>
      </c>
      <c r="F72" s="427">
        <v>3756.46</v>
      </c>
      <c r="J72" s="339"/>
      <c r="L72" s="329"/>
      <c r="N72" s="340"/>
    </row>
    <row r="73" spans="1:14" ht="14" x14ac:dyDescent="0.25">
      <c r="A73" s="425"/>
      <c r="B73" s="425"/>
      <c r="C73" s="423" t="s">
        <v>727</v>
      </c>
      <c r="D73" s="424" t="s">
        <v>728</v>
      </c>
      <c r="E73" s="426" t="s">
        <v>729</v>
      </c>
      <c r="F73" s="427">
        <v>4279.09</v>
      </c>
      <c r="J73" s="339"/>
      <c r="L73" s="329"/>
      <c r="N73" s="340"/>
    </row>
    <row r="74" spans="1:14" ht="14" x14ac:dyDescent="0.25">
      <c r="A74" s="425"/>
      <c r="B74" s="425"/>
      <c r="C74" s="423" t="s">
        <v>730</v>
      </c>
      <c r="D74" s="424" t="s">
        <v>731</v>
      </c>
      <c r="E74" s="426" t="s">
        <v>732</v>
      </c>
      <c r="F74" s="427">
        <v>5063.05</v>
      </c>
      <c r="J74" s="339"/>
      <c r="L74" s="329"/>
      <c r="N74" s="340"/>
    </row>
    <row r="75" spans="1:14" ht="14" x14ac:dyDescent="0.25">
      <c r="A75" s="425"/>
      <c r="B75" s="425"/>
      <c r="C75" s="423" t="s">
        <v>733</v>
      </c>
      <c r="D75" s="424" t="s">
        <v>734</v>
      </c>
      <c r="E75" s="426" t="s">
        <v>735</v>
      </c>
      <c r="F75" s="427">
        <v>5847.01</v>
      </c>
      <c r="J75" s="339"/>
      <c r="L75" s="329"/>
      <c r="N75" s="340"/>
    </row>
    <row r="76" spans="1:14" ht="26.25" customHeight="1" x14ac:dyDescent="0.25">
      <c r="A76" s="425"/>
      <c r="B76" s="425"/>
      <c r="C76" s="423" t="s">
        <v>736</v>
      </c>
      <c r="D76" s="424" t="s">
        <v>737</v>
      </c>
      <c r="E76" s="426" t="s">
        <v>738</v>
      </c>
      <c r="F76" s="427">
        <v>6630.96</v>
      </c>
      <c r="J76" s="339"/>
      <c r="N76" s="340"/>
    </row>
    <row r="77" spans="1:14" ht="14" x14ac:dyDescent="0.25">
      <c r="A77" s="425"/>
      <c r="B77" s="425"/>
      <c r="C77" s="423" t="s">
        <v>739</v>
      </c>
      <c r="D77" s="424" t="s">
        <v>740</v>
      </c>
      <c r="E77" s="426" t="s">
        <v>741</v>
      </c>
      <c r="F77" s="427">
        <v>7414.92</v>
      </c>
      <c r="J77" s="339"/>
      <c r="L77" s="329"/>
      <c r="N77" s="340"/>
    </row>
    <row r="78" spans="1:14" ht="14" x14ac:dyDescent="0.25">
      <c r="A78" s="425"/>
      <c r="B78" s="425"/>
      <c r="C78" s="423" t="s">
        <v>742</v>
      </c>
      <c r="D78" s="424" t="s">
        <v>743</v>
      </c>
      <c r="E78" s="426" t="s">
        <v>744</v>
      </c>
      <c r="F78" s="427">
        <v>8198.8700000000008</v>
      </c>
      <c r="J78" s="339"/>
      <c r="L78" s="329"/>
      <c r="N78" s="340"/>
    </row>
    <row r="79" spans="1:14" ht="14" x14ac:dyDescent="0.25">
      <c r="A79" s="425"/>
      <c r="B79" s="425"/>
      <c r="C79" s="423" t="s">
        <v>745</v>
      </c>
      <c r="D79" s="424" t="s">
        <v>746</v>
      </c>
      <c r="E79" s="426" t="s">
        <v>747</v>
      </c>
      <c r="F79" s="427">
        <v>8982.83</v>
      </c>
      <c r="J79" s="339"/>
      <c r="L79" s="329"/>
      <c r="N79" s="340"/>
    </row>
    <row r="80" spans="1:14" ht="14" x14ac:dyDescent="0.25">
      <c r="A80" s="425"/>
      <c r="B80" s="425"/>
      <c r="C80" s="423" t="s">
        <v>748</v>
      </c>
      <c r="D80" s="424" t="s">
        <v>749</v>
      </c>
      <c r="E80" s="426" t="s">
        <v>750</v>
      </c>
      <c r="F80" s="427">
        <v>9766.7900000000009</v>
      </c>
      <c r="J80" s="339"/>
      <c r="L80" s="329"/>
      <c r="N80" s="340"/>
    </row>
    <row r="81" spans="1:14" ht="14" x14ac:dyDescent="0.25">
      <c r="A81" s="425"/>
      <c r="B81" s="425"/>
      <c r="C81" s="423" t="s">
        <v>751</v>
      </c>
      <c r="D81" s="424" t="s">
        <v>752</v>
      </c>
      <c r="E81" s="426" t="s">
        <v>753</v>
      </c>
      <c r="F81" s="427">
        <v>10550.74</v>
      </c>
      <c r="J81" s="339"/>
      <c r="L81" s="329"/>
      <c r="N81" s="340"/>
    </row>
    <row r="82" spans="1:14" ht="14" x14ac:dyDescent="0.25">
      <c r="A82" s="425"/>
      <c r="B82" s="425"/>
      <c r="C82" s="423" t="s">
        <v>754</v>
      </c>
      <c r="D82" s="424" t="s">
        <v>755</v>
      </c>
      <c r="E82" s="426" t="s">
        <v>756</v>
      </c>
      <c r="F82" s="427">
        <v>11465.36</v>
      </c>
      <c r="J82" s="339"/>
      <c r="L82" s="329"/>
      <c r="N82" s="340"/>
    </row>
    <row r="83" spans="1:14" ht="14" x14ac:dyDescent="0.25">
      <c r="A83" s="425"/>
      <c r="B83" s="425"/>
      <c r="C83" s="423" t="s">
        <v>757</v>
      </c>
      <c r="D83" s="424" t="s">
        <v>758</v>
      </c>
      <c r="E83" s="426" t="s">
        <v>759</v>
      </c>
      <c r="F83" s="427">
        <v>12641.29</v>
      </c>
      <c r="J83" s="339"/>
      <c r="L83" s="329"/>
      <c r="N83" s="340"/>
    </row>
    <row r="84" spans="1:14" ht="14" x14ac:dyDescent="0.25">
      <c r="A84" s="425"/>
      <c r="B84" s="425"/>
      <c r="C84" s="423" t="s">
        <v>760</v>
      </c>
      <c r="D84" s="424" t="s">
        <v>761</v>
      </c>
      <c r="E84" s="426" t="s">
        <v>762</v>
      </c>
      <c r="F84" s="427">
        <v>13817.22</v>
      </c>
      <c r="J84" s="339"/>
      <c r="L84" s="329"/>
      <c r="N84" s="340"/>
    </row>
    <row r="85" spans="1:14" ht="14" x14ac:dyDescent="0.25">
      <c r="A85" s="425"/>
      <c r="B85" s="425"/>
      <c r="C85" s="423" t="s">
        <v>763</v>
      </c>
      <c r="D85" s="424" t="s">
        <v>764</v>
      </c>
      <c r="E85" s="426" t="s">
        <v>765</v>
      </c>
      <c r="F85" s="427">
        <v>14993.16</v>
      </c>
      <c r="J85" s="339"/>
      <c r="L85" s="329"/>
      <c r="N85" s="340"/>
    </row>
    <row r="86" spans="1:14" ht="13.25" customHeight="1" x14ac:dyDescent="0.25">
      <c r="A86" s="428"/>
      <c r="B86" s="428"/>
      <c r="C86" s="423" t="s">
        <v>766</v>
      </c>
      <c r="D86" s="424" t="s">
        <v>767</v>
      </c>
      <c r="E86" s="426" t="s">
        <v>3372</v>
      </c>
      <c r="F86" s="427">
        <v>16169.09</v>
      </c>
      <c r="J86" s="339"/>
      <c r="L86" s="329"/>
      <c r="N86" s="340"/>
    </row>
    <row r="87" spans="1:14" ht="25" x14ac:dyDescent="0.25">
      <c r="A87" s="422" t="s">
        <v>830</v>
      </c>
      <c r="B87" s="422" t="s">
        <v>831</v>
      </c>
      <c r="C87" s="423"/>
      <c r="D87" s="424"/>
      <c r="E87" s="692" t="s">
        <v>832</v>
      </c>
      <c r="F87" s="693"/>
      <c r="J87" s="339"/>
      <c r="L87" s="329"/>
      <c r="N87" s="340"/>
    </row>
    <row r="88" spans="1:14" ht="14" x14ac:dyDescent="0.25">
      <c r="A88" s="425"/>
      <c r="B88" s="425"/>
      <c r="C88" s="423" t="s">
        <v>833</v>
      </c>
      <c r="D88" s="424" t="s">
        <v>834</v>
      </c>
      <c r="E88" s="426" t="s">
        <v>835</v>
      </c>
      <c r="F88" s="427">
        <v>719.7</v>
      </c>
      <c r="J88" s="339"/>
      <c r="L88" s="329"/>
      <c r="N88" s="340"/>
    </row>
    <row r="89" spans="1:14" ht="14" x14ac:dyDescent="0.25">
      <c r="A89" s="425"/>
      <c r="B89" s="425"/>
      <c r="C89" s="423" t="s">
        <v>836</v>
      </c>
      <c r="D89" s="424" t="s">
        <v>837</v>
      </c>
      <c r="E89" s="426" t="s">
        <v>838</v>
      </c>
      <c r="F89" s="427">
        <v>973.71</v>
      </c>
      <c r="J89" s="339"/>
      <c r="L89" s="329"/>
      <c r="N89" s="340"/>
    </row>
    <row r="90" spans="1:14" ht="14" x14ac:dyDescent="0.25">
      <c r="A90" s="425"/>
      <c r="B90" s="425"/>
      <c r="C90" s="423" t="s">
        <v>839</v>
      </c>
      <c r="D90" s="424" t="s">
        <v>840</v>
      </c>
      <c r="E90" s="426" t="s">
        <v>841</v>
      </c>
      <c r="F90" s="427">
        <v>1227.72</v>
      </c>
      <c r="J90" s="339"/>
      <c r="L90" s="329"/>
      <c r="N90" s="340"/>
    </row>
    <row r="91" spans="1:14" ht="14" x14ac:dyDescent="0.25">
      <c r="A91" s="425"/>
      <c r="B91" s="425"/>
      <c r="C91" s="423" t="s">
        <v>842</v>
      </c>
      <c r="D91" s="424" t="s">
        <v>843</v>
      </c>
      <c r="E91" s="426" t="s">
        <v>844</v>
      </c>
      <c r="F91" s="427">
        <v>1481.73</v>
      </c>
      <c r="J91" s="339"/>
      <c r="L91" s="329"/>
      <c r="N91" s="340"/>
    </row>
    <row r="92" spans="1:14" ht="14" x14ac:dyDescent="0.25">
      <c r="A92" s="425"/>
      <c r="B92" s="425"/>
      <c r="C92" s="423" t="s">
        <v>845</v>
      </c>
      <c r="D92" s="424" t="s">
        <v>846</v>
      </c>
      <c r="E92" s="426" t="s">
        <v>847</v>
      </c>
      <c r="F92" s="427">
        <v>1735.74</v>
      </c>
      <c r="J92" s="339"/>
      <c r="L92" s="329"/>
      <c r="N92" s="340"/>
    </row>
    <row r="93" spans="1:14" ht="14" x14ac:dyDescent="0.25">
      <c r="A93" s="425"/>
      <c r="B93" s="425"/>
      <c r="C93" s="423" t="s">
        <v>848</v>
      </c>
      <c r="D93" s="424" t="s">
        <v>849</v>
      </c>
      <c r="E93" s="426" t="s">
        <v>850</v>
      </c>
      <c r="F93" s="427">
        <v>1989.75</v>
      </c>
      <c r="J93" s="339"/>
      <c r="L93" s="329"/>
      <c r="N93" s="340"/>
    </row>
    <row r="94" spans="1:14" ht="12.75" customHeight="1" x14ac:dyDescent="0.25">
      <c r="A94" s="425"/>
      <c r="B94" s="425"/>
      <c r="C94" s="423" t="s">
        <v>851</v>
      </c>
      <c r="D94" s="424" t="s">
        <v>852</v>
      </c>
      <c r="E94" s="426" t="s">
        <v>853</v>
      </c>
      <c r="F94" s="427">
        <v>2328.4299999999998</v>
      </c>
      <c r="J94" s="339"/>
      <c r="N94" s="340"/>
    </row>
    <row r="95" spans="1:14" ht="14" x14ac:dyDescent="0.25">
      <c r="A95" s="425"/>
      <c r="B95" s="425"/>
      <c r="C95" s="423" t="s">
        <v>854</v>
      </c>
      <c r="D95" s="424" t="s">
        <v>855</v>
      </c>
      <c r="E95" s="426" t="s">
        <v>856</v>
      </c>
      <c r="F95" s="427">
        <v>2836.45</v>
      </c>
      <c r="J95" s="339"/>
      <c r="L95" s="329"/>
      <c r="N95" s="340"/>
    </row>
    <row r="96" spans="1:14" ht="14" x14ac:dyDescent="0.25">
      <c r="A96" s="425"/>
      <c r="B96" s="425"/>
      <c r="C96" s="423" t="s">
        <v>857</v>
      </c>
      <c r="D96" s="424" t="s">
        <v>858</v>
      </c>
      <c r="E96" s="426" t="s">
        <v>859</v>
      </c>
      <c r="F96" s="427">
        <v>3344.47</v>
      </c>
      <c r="J96" s="339"/>
      <c r="L96" s="329"/>
      <c r="N96" s="340"/>
    </row>
    <row r="97" spans="1:14" ht="14" x14ac:dyDescent="0.25">
      <c r="A97" s="425"/>
      <c r="B97" s="425"/>
      <c r="C97" s="423" t="s">
        <v>860</v>
      </c>
      <c r="D97" s="424" t="s">
        <v>861</v>
      </c>
      <c r="E97" s="426" t="s">
        <v>862</v>
      </c>
      <c r="F97" s="427">
        <v>3852.49</v>
      </c>
      <c r="J97" s="339"/>
      <c r="L97" s="329"/>
      <c r="N97" s="340"/>
    </row>
    <row r="98" spans="1:14" ht="14" x14ac:dyDescent="0.25">
      <c r="A98" s="425"/>
      <c r="B98" s="425"/>
      <c r="C98" s="423" t="s">
        <v>863</v>
      </c>
      <c r="D98" s="424" t="s">
        <v>864</v>
      </c>
      <c r="E98" s="426" t="s">
        <v>865</v>
      </c>
      <c r="F98" s="427">
        <v>4360.51</v>
      </c>
      <c r="J98" s="339"/>
      <c r="L98" s="329"/>
      <c r="N98" s="340"/>
    </row>
    <row r="99" spans="1:14" ht="14" x14ac:dyDescent="0.25">
      <c r="A99" s="425"/>
      <c r="B99" s="425"/>
      <c r="C99" s="423" t="s">
        <v>866</v>
      </c>
      <c r="D99" s="424" t="s">
        <v>867</v>
      </c>
      <c r="E99" s="426" t="s">
        <v>868</v>
      </c>
      <c r="F99" s="427">
        <v>4953.2</v>
      </c>
      <c r="J99" s="339"/>
      <c r="L99" s="329"/>
      <c r="N99" s="340"/>
    </row>
    <row r="100" spans="1:14" ht="14" x14ac:dyDescent="0.25">
      <c r="A100" s="425"/>
      <c r="B100" s="425"/>
      <c r="C100" s="423" t="s">
        <v>869</v>
      </c>
      <c r="D100" s="424" t="s">
        <v>870</v>
      </c>
      <c r="E100" s="426" t="s">
        <v>871</v>
      </c>
      <c r="F100" s="427">
        <v>5715.23</v>
      </c>
      <c r="J100" s="339"/>
      <c r="L100" s="329"/>
      <c r="N100" s="340"/>
    </row>
    <row r="101" spans="1:14" ht="14" x14ac:dyDescent="0.25">
      <c r="A101" s="425"/>
      <c r="B101" s="425"/>
      <c r="C101" s="423" t="s">
        <v>872</v>
      </c>
      <c r="D101" s="424" t="s">
        <v>873</v>
      </c>
      <c r="E101" s="426" t="s">
        <v>874</v>
      </c>
      <c r="F101" s="427">
        <v>6477.26</v>
      </c>
      <c r="J101" s="339"/>
      <c r="L101" s="329"/>
      <c r="N101" s="340"/>
    </row>
    <row r="102" spans="1:14" ht="14" x14ac:dyDescent="0.25">
      <c r="A102" s="425"/>
      <c r="B102" s="425"/>
      <c r="C102" s="423" t="s">
        <v>875</v>
      </c>
      <c r="D102" s="424" t="s">
        <v>876</v>
      </c>
      <c r="E102" s="426" t="s">
        <v>877</v>
      </c>
      <c r="F102" s="427">
        <v>7239.29</v>
      </c>
      <c r="J102" s="339"/>
      <c r="L102" s="329"/>
      <c r="N102" s="340"/>
    </row>
    <row r="103" spans="1:14" ht="14" x14ac:dyDescent="0.25">
      <c r="A103" s="425"/>
      <c r="B103" s="425"/>
      <c r="C103" s="423" t="s">
        <v>878</v>
      </c>
      <c r="D103" s="424" t="s">
        <v>879</v>
      </c>
      <c r="E103" s="426" t="s">
        <v>880</v>
      </c>
      <c r="F103" s="427">
        <v>8001.32</v>
      </c>
      <c r="J103" s="339"/>
      <c r="L103" s="329"/>
      <c r="N103" s="340"/>
    </row>
    <row r="104" spans="1:14" ht="13.25" customHeight="1" x14ac:dyDescent="0.25">
      <c r="A104" s="425"/>
      <c r="B104" s="425"/>
      <c r="C104" s="423" t="s">
        <v>881</v>
      </c>
      <c r="D104" s="424"/>
      <c r="E104" s="426" t="s">
        <v>3373</v>
      </c>
      <c r="F104" s="427"/>
      <c r="J104" s="339"/>
      <c r="L104" s="329"/>
      <c r="N104" s="340"/>
    </row>
    <row r="105" spans="1:14" ht="14" x14ac:dyDescent="0.25">
      <c r="A105" s="425"/>
      <c r="B105" s="425"/>
      <c r="C105" s="423" t="s">
        <v>882</v>
      </c>
      <c r="D105" s="424" t="s">
        <v>883</v>
      </c>
      <c r="E105" s="426" t="s">
        <v>884</v>
      </c>
      <c r="F105" s="427">
        <v>9017.36</v>
      </c>
      <c r="J105" s="339"/>
      <c r="L105" s="329"/>
      <c r="N105" s="340"/>
    </row>
    <row r="106" spans="1:14" ht="14" x14ac:dyDescent="0.25">
      <c r="A106" s="425"/>
      <c r="B106" s="425"/>
      <c r="C106" s="513" t="s">
        <v>885</v>
      </c>
      <c r="D106" s="498" t="s">
        <v>886</v>
      </c>
      <c r="E106" s="426" t="s">
        <v>887</v>
      </c>
      <c r="F106" s="427">
        <v>10541.42</v>
      </c>
      <c r="J106" s="339"/>
      <c r="L106" s="329"/>
      <c r="N106" s="340"/>
    </row>
    <row r="107" spans="1:14" ht="12" customHeight="1" x14ac:dyDescent="0.25">
      <c r="A107" s="486"/>
      <c r="B107" s="486"/>
      <c r="C107" s="514" t="s">
        <v>888</v>
      </c>
      <c r="D107" s="498" t="s">
        <v>889</v>
      </c>
      <c r="E107" s="515" t="s">
        <v>3374</v>
      </c>
      <c r="F107" s="492">
        <v>12065.48</v>
      </c>
      <c r="J107" s="339"/>
      <c r="L107" s="329"/>
      <c r="N107" s="340"/>
    </row>
    <row r="108" spans="1:14" ht="70" x14ac:dyDescent="0.25">
      <c r="A108" s="422" t="s">
        <v>890</v>
      </c>
      <c r="B108" s="429" t="s">
        <v>891</v>
      </c>
      <c r="C108" s="423"/>
      <c r="D108" s="424"/>
      <c r="E108" s="692" t="s">
        <v>892</v>
      </c>
      <c r="F108" s="693"/>
      <c r="J108" s="339"/>
      <c r="L108" s="329"/>
      <c r="N108" s="340"/>
    </row>
    <row r="109" spans="1:14" ht="14" x14ac:dyDescent="0.25">
      <c r="A109" s="425"/>
      <c r="B109" s="425"/>
      <c r="C109" s="423" t="s">
        <v>893</v>
      </c>
      <c r="D109" s="424" t="s">
        <v>894</v>
      </c>
      <c r="E109" s="426" t="s">
        <v>895</v>
      </c>
      <c r="F109" s="427">
        <v>1728.4</v>
      </c>
      <c r="J109" s="339"/>
      <c r="L109" s="329"/>
      <c r="N109" s="340"/>
    </row>
    <row r="110" spans="1:14" ht="14" x14ac:dyDescent="0.25">
      <c r="A110" s="425"/>
      <c r="B110" s="425"/>
      <c r="C110" s="423" t="s">
        <v>896</v>
      </c>
      <c r="D110" s="424" t="s">
        <v>897</v>
      </c>
      <c r="E110" s="426" t="s">
        <v>898</v>
      </c>
      <c r="F110" s="427">
        <v>3456.8</v>
      </c>
      <c r="J110" s="339"/>
      <c r="L110" s="329"/>
      <c r="N110" s="340"/>
    </row>
    <row r="111" spans="1:14" ht="14" x14ac:dyDescent="0.25">
      <c r="A111" s="425"/>
      <c r="B111" s="425"/>
      <c r="C111" s="423" t="s">
        <v>899</v>
      </c>
      <c r="D111" s="424" t="s">
        <v>900</v>
      </c>
      <c r="E111" s="426" t="s">
        <v>901</v>
      </c>
      <c r="F111" s="427">
        <v>5185.2</v>
      </c>
      <c r="J111" s="339"/>
      <c r="L111" s="329"/>
      <c r="N111" s="340"/>
    </row>
    <row r="112" spans="1:14" ht="14" x14ac:dyDescent="0.25">
      <c r="A112" s="425"/>
      <c r="B112" s="425"/>
      <c r="C112" s="423" t="s">
        <v>902</v>
      </c>
      <c r="D112" s="424" t="s">
        <v>903</v>
      </c>
      <c r="E112" s="426" t="s">
        <v>904</v>
      </c>
      <c r="F112" s="427">
        <v>6913.6</v>
      </c>
      <c r="J112" s="339"/>
      <c r="L112" s="329"/>
      <c r="N112" s="340"/>
    </row>
    <row r="113" spans="1:14" ht="14" x14ac:dyDescent="0.25">
      <c r="A113" s="425"/>
      <c r="B113" s="425"/>
      <c r="C113" s="423" t="s">
        <v>905</v>
      </c>
      <c r="D113" s="424" t="s">
        <v>906</v>
      </c>
      <c r="E113" s="426" t="s">
        <v>907</v>
      </c>
      <c r="F113" s="427">
        <v>8642</v>
      </c>
      <c r="J113" s="339"/>
      <c r="L113" s="329"/>
      <c r="N113" s="340"/>
    </row>
    <row r="114" spans="1:14" ht="14" x14ac:dyDescent="0.25">
      <c r="A114" s="425"/>
      <c r="B114" s="425"/>
      <c r="C114" s="423" t="s">
        <v>908</v>
      </c>
      <c r="D114" s="424" t="s">
        <v>909</v>
      </c>
      <c r="E114" s="426" t="s">
        <v>910</v>
      </c>
      <c r="F114" s="427">
        <v>10370.4</v>
      </c>
      <c r="J114" s="339"/>
      <c r="L114" s="329"/>
      <c r="N114" s="340"/>
    </row>
    <row r="115" spans="1:14" ht="14" x14ac:dyDescent="0.25">
      <c r="A115" s="425"/>
      <c r="B115" s="425"/>
      <c r="C115" s="423" t="s">
        <v>911</v>
      </c>
      <c r="D115" s="424" t="s">
        <v>912</v>
      </c>
      <c r="E115" s="426" t="s">
        <v>913</v>
      </c>
      <c r="F115" s="427">
        <v>12098.8</v>
      </c>
      <c r="J115" s="339"/>
      <c r="L115" s="329"/>
      <c r="N115" s="340"/>
    </row>
    <row r="116" spans="1:14" ht="14" x14ac:dyDescent="0.25">
      <c r="A116" s="425"/>
      <c r="B116" s="425"/>
      <c r="C116" s="423" t="s">
        <v>914</v>
      </c>
      <c r="D116" s="424" t="s">
        <v>915</v>
      </c>
      <c r="E116" s="426" t="s">
        <v>916</v>
      </c>
      <c r="F116" s="427">
        <v>13827.2</v>
      </c>
      <c r="J116" s="339"/>
      <c r="L116" s="329"/>
      <c r="N116" s="340"/>
    </row>
    <row r="117" spans="1:14" ht="12.75" customHeight="1" x14ac:dyDescent="0.25">
      <c r="A117" s="425"/>
      <c r="B117" s="425"/>
      <c r="C117" s="423" t="s">
        <v>917</v>
      </c>
      <c r="D117" s="424" t="s">
        <v>918</v>
      </c>
      <c r="E117" s="426" t="s">
        <v>919</v>
      </c>
      <c r="F117" s="427">
        <v>15555.6</v>
      </c>
      <c r="J117" s="339"/>
      <c r="N117" s="340"/>
    </row>
    <row r="118" spans="1:14" ht="14" x14ac:dyDescent="0.25">
      <c r="A118" s="425"/>
      <c r="B118" s="425"/>
      <c r="C118" s="423" t="s">
        <v>920</v>
      </c>
      <c r="D118" s="424" t="s">
        <v>921</v>
      </c>
      <c r="E118" s="426" t="s">
        <v>922</v>
      </c>
      <c r="F118" s="427">
        <v>17284</v>
      </c>
      <c r="J118" s="339"/>
      <c r="L118" s="329"/>
      <c r="N118" s="340"/>
    </row>
    <row r="119" spans="1:14" ht="14" x14ac:dyDescent="0.25">
      <c r="A119" s="425"/>
      <c r="B119" s="425"/>
      <c r="C119" s="423" t="s">
        <v>923</v>
      </c>
      <c r="D119" s="424" t="s">
        <v>924</v>
      </c>
      <c r="E119" s="426" t="s">
        <v>925</v>
      </c>
      <c r="F119" s="427">
        <v>19012.400000000001</v>
      </c>
      <c r="J119" s="339"/>
      <c r="L119" s="329"/>
      <c r="N119" s="340"/>
    </row>
    <row r="120" spans="1:14" ht="14" x14ac:dyDescent="0.25">
      <c r="A120" s="425"/>
      <c r="B120" s="425"/>
      <c r="C120" s="423" t="s">
        <v>926</v>
      </c>
      <c r="D120" s="424" t="s">
        <v>927</v>
      </c>
      <c r="E120" s="426" t="s">
        <v>928</v>
      </c>
      <c r="F120" s="427">
        <v>20740.8</v>
      </c>
      <c r="J120" s="339"/>
      <c r="L120" s="329"/>
      <c r="N120" s="340"/>
    </row>
    <row r="121" spans="1:14" ht="14" x14ac:dyDescent="0.25">
      <c r="A121" s="425"/>
      <c r="B121" s="425"/>
      <c r="C121" s="423" t="s">
        <v>929</v>
      </c>
      <c r="D121" s="424" t="s">
        <v>930</v>
      </c>
      <c r="E121" s="426" t="s">
        <v>931</v>
      </c>
      <c r="F121" s="427">
        <v>24197.599999999999</v>
      </c>
      <c r="J121" s="339"/>
      <c r="L121" s="329"/>
      <c r="N121" s="340"/>
    </row>
    <row r="122" spans="1:14" ht="14" x14ac:dyDescent="0.25">
      <c r="A122" s="425"/>
      <c r="B122" s="425"/>
      <c r="C122" s="423" t="s">
        <v>932</v>
      </c>
      <c r="D122" s="424" t="s">
        <v>933</v>
      </c>
      <c r="E122" s="426" t="s">
        <v>934</v>
      </c>
      <c r="F122" s="427">
        <v>27654.400000000001</v>
      </c>
      <c r="J122" s="339"/>
      <c r="L122" s="329"/>
      <c r="N122" s="340"/>
    </row>
    <row r="123" spans="1:14" ht="14" x14ac:dyDescent="0.25">
      <c r="A123" s="425"/>
      <c r="B123" s="425"/>
      <c r="C123" s="423" t="s">
        <v>935</v>
      </c>
      <c r="D123" s="424" t="s">
        <v>936</v>
      </c>
      <c r="E123" s="426" t="s">
        <v>937</v>
      </c>
      <c r="F123" s="427">
        <v>31111.200000000001</v>
      </c>
      <c r="J123" s="339"/>
      <c r="L123" s="329"/>
      <c r="N123" s="340"/>
    </row>
    <row r="124" spans="1:14" ht="14" x14ac:dyDescent="0.25">
      <c r="A124" s="425"/>
      <c r="B124" s="425"/>
      <c r="C124" s="423" t="s">
        <v>938</v>
      </c>
      <c r="D124" s="424" t="s">
        <v>939</v>
      </c>
      <c r="E124" s="426" t="s">
        <v>940</v>
      </c>
      <c r="F124" s="427">
        <v>34568</v>
      </c>
      <c r="J124" s="339"/>
      <c r="L124" s="329"/>
      <c r="N124" s="340"/>
    </row>
    <row r="125" spans="1:14" ht="14" x14ac:dyDescent="0.25">
      <c r="A125" s="425"/>
      <c r="B125" s="425"/>
      <c r="C125" s="423" t="s">
        <v>941</v>
      </c>
      <c r="D125" s="424" t="s">
        <v>942</v>
      </c>
      <c r="E125" s="426" t="s">
        <v>943</v>
      </c>
      <c r="F125" s="427">
        <v>39753.199999999997</v>
      </c>
      <c r="J125" s="339"/>
      <c r="L125" s="329"/>
      <c r="N125" s="340"/>
    </row>
    <row r="126" spans="1:14" ht="14" x14ac:dyDescent="0.25">
      <c r="A126" s="425"/>
      <c r="B126" s="425"/>
      <c r="C126" s="423" t="s">
        <v>944</v>
      </c>
      <c r="D126" s="424" t="s">
        <v>945</v>
      </c>
      <c r="E126" s="426" t="s">
        <v>946</v>
      </c>
      <c r="F126" s="427">
        <v>44938.400000000001</v>
      </c>
      <c r="J126" s="339"/>
      <c r="L126" s="329"/>
      <c r="N126" s="340"/>
    </row>
    <row r="127" spans="1:14" ht="13.25" customHeight="1" x14ac:dyDescent="0.25">
      <c r="A127" s="425"/>
      <c r="B127" s="425"/>
      <c r="C127" s="423" t="s">
        <v>947</v>
      </c>
      <c r="D127" s="424" t="s">
        <v>948</v>
      </c>
      <c r="E127" s="426" t="s">
        <v>949</v>
      </c>
      <c r="F127" s="427">
        <v>50123.6</v>
      </c>
      <c r="J127" s="339"/>
      <c r="L127" s="329"/>
      <c r="N127" s="340"/>
    </row>
    <row r="128" spans="1:14" ht="14" x14ac:dyDescent="0.25">
      <c r="A128" s="425"/>
      <c r="B128" s="425"/>
      <c r="C128" s="513" t="s">
        <v>950</v>
      </c>
      <c r="D128" s="498"/>
      <c r="E128" s="426" t="s">
        <v>4132</v>
      </c>
      <c r="F128" s="427"/>
      <c r="J128" s="339"/>
      <c r="L128" s="329"/>
      <c r="N128" s="340"/>
    </row>
    <row r="129" spans="1:14" ht="14" x14ac:dyDescent="0.25">
      <c r="A129" s="487"/>
      <c r="B129" s="487"/>
      <c r="C129" s="516" t="s">
        <v>4133</v>
      </c>
      <c r="D129" s="424" t="s">
        <v>4134</v>
      </c>
      <c r="E129" s="517" t="s">
        <v>4135</v>
      </c>
      <c r="F129" s="427">
        <v>55308.800000000003</v>
      </c>
      <c r="J129" s="339"/>
      <c r="L129" s="329"/>
      <c r="N129" s="340"/>
    </row>
    <row r="130" spans="1:14" ht="14" x14ac:dyDescent="0.25">
      <c r="A130" s="425"/>
      <c r="B130" s="425"/>
      <c r="C130" s="439" t="s">
        <v>4136</v>
      </c>
      <c r="D130" s="434" t="s">
        <v>4137</v>
      </c>
      <c r="E130" s="435" t="s">
        <v>4138</v>
      </c>
      <c r="F130" s="436">
        <v>65679.199999999997</v>
      </c>
      <c r="J130" s="339"/>
      <c r="L130" s="329"/>
      <c r="N130" s="340"/>
    </row>
    <row r="131" spans="1:14" ht="14" x14ac:dyDescent="0.25">
      <c r="A131" s="425"/>
      <c r="B131" s="425"/>
      <c r="C131" s="423" t="s">
        <v>4139</v>
      </c>
      <c r="D131" s="424" t="s">
        <v>4140</v>
      </c>
      <c r="E131" s="426" t="s">
        <v>4141</v>
      </c>
      <c r="F131" s="427">
        <v>76049.600000000006</v>
      </c>
      <c r="J131" s="339"/>
      <c r="L131" s="329"/>
      <c r="N131" s="340"/>
    </row>
    <row r="132" spans="1:14" ht="14" x14ac:dyDescent="0.25">
      <c r="A132" s="425"/>
      <c r="B132" s="425"/>
      <c r="C132" s="423" t="s">
        <v>4142</v>
      </c>
      <c r="D132" s="424" t="s">
        <v>4143</v>
      </c>
      <c r="E132" s="426" t="s">
        <v>4144</v>
      </c>
      <c r="F132" s="427">
        <v>86420</v>
      </c>
      <c r="J132" s="339"/>
      <c r="L132" s="329"/>
      <c r="N132" s="340"/>
    </row>
    <row r="133" spans="1:14" ht="14" x14ac:dyDescent="0.25">
      <c r="A133" s="428"/>
      <c r="B133" s="428"/>
      <c r="C133" s="423" t="s">
        <v>4145</v>
      </c>
      <c r="D133" s="424" t="s">
        <v>4146</v>
      </c>
      <c r="E133" s="426" t="s">
        <v>4147</v>
      </c>
      <c r="F133" s="427">
        <v>96790.399999999994</v>
      </c>
      <c r="J133" s="339"/>
      <c r="L133" s="329"/>
      <c r="N133" s="340"/>
    </row>
    <row r="134" spans="1:14" ht="25" x14ac:dyDescent="0.25">
      <c r="A134" s="422" t="s">
        <v>952</v>
      </c>
      <c r="B134" s="422" t="s">
        <v>953</v>
      </c>
      <c r="C134" s="423"/>
      <c r="D134" s="424"/>
      <c r="E134" s="692" t="s">
        <v>954</v>
      </c>
      <c r="F134" s="693"/>
      <c r="J134" s="339"/>
      <c r="L134" s="329"/>
      <c r="N134" s="340"/>
    </row>
    <row r="135" spans="1:14" ht="14.5" x14ac:dyDescent="0.25">
      <c r="A135" s="425"/>
      <c r="B135" s="425"/>
      <c r="C135" s="423" t="s">
        <v>3376</v>
      </c>
      <c r="D135" s="424" t="s">
        <v>956</v>
      </c>
      <c r="E135" s="426" t="s">
        <v>3377</v>
      </c>
      <c r="F135" s="427">
        <v>295.70999999999998</v>
      </c>
      <c r="J135" s="339"/>
      <c r="L135" s="329"/>
      <c r="N135" s="340"/>
    </row>
    <row r="136" spans="1:14" ht="14.5" x14ac:dyDescent="0.25">
      <c r="A136" s="425"/>
      <c r="B136" s="425"/>
      <c r="C136" s="423" t="s">
        <v>3378</v>
      </c>
      <c r="D136" s="424" t="s">
        <v>959</v>
      </c>
      <c r="E136" s="426" t="s">
        <v>2361</v>
      </c>
      <c r="F136" s="427">
        <v>517.49</v>
      </c>
      <c r="J136" s="339"/>
      <c r="L136" s="329"/>
      <c r="N136" s="340"/>
    </row>
    <row r="137" spans="1:14" ht="14" x14ac:dyDescent="0.25">
      <c r="A137" s="425"/>
      <c r="B137" s="425"/>
      <c r="C137" s="423" t="s">
        <v>961</v>
      </c>
      <c r="D137" s="424" t="s">
        <v>962</v>
      </c>
      <c r="E137" s="426" t="s">
        <v>963</v>
      </c>
      <c r="F137" s="427">
        <v>739.27</v>
      </c>
      <c r="J137" s="339"/>
      <c r="L137" s="329"/>
      <c r="N137" s="340"/>
    </row>
    <row r="138" spans="1:14" ht="12.75" customHeight="1" x14ac:dyDescent="0.25">
      <c r="A138" s="425"/>
      <c r="B138" s="425"/>
      <c r="C138" s="423" t="s">
        <v>964</v>
      </c>
      <c r="D138" s="424" t="s">
        <v>965</v>
      </c>
      <c r="E138" s="426" t="s">
        <v>966</v>
      </c>
      <c r="F138" s="427">
        <v>961.05</v>
      </c>
      <c r="J138" s="339"/>
      <c r="N138" s="340"/>
    </row>
    <row r="139" spans="1:14" ht="14" x14ac:dyDescent="0.25">
      <c r="A139" s="425"/>
      <c r="B139" s="425"/>
      <c r="C139" s="423" t="s">
        <v>967</v>
      </c>
      <c r="D139" s="424" t="s">
        <v>968</v>
      </c>
      <c r="E139" s="426" t="s">
        <v>969</v>
      </c>
      <c r="F139" s="427">
        <v>1170.1099999999999</v>
      </c>
      <c r="J139" s="339"/>
      <c r="L139" s="329"/>
      <c r="N139" s="340"/>
    </row>
    <row r="140" spans="1:14" ht="14" x14ac:dyDescent="0.25">
      <c r="A140" s="425"/>
      <c r="B140" s="425"/>
      <c r="C140" s="423" t="s">
        <v>970</v>
      </c>
      <c r="D140" s="424" t="s">
        <v>971</v>
      </c>
      <c r="E140" s="426" t="s">
        <v>972</v>
      </c>
      <c r="F140" s="427">
        <v>1404.61</v>
      </c>
      <c r="J140" s="339"/>
      <c r="L140" s="329"/>
      <c r="N140" s="340"/>
    </row>
    <row r="141" spans="1:14" ht="14" x14ac:dyDescent="0.25">
      <c r="A141" s="425"/>
      <c r="B141" s="425"/>
      <c r="C141" s="423" t="s">
        <v>973</v>
      </c>
      <c r="D141" s="424" t="s">
        <v>974</v>
      </c>
      <c r="E141" s="426" t="s">
        <v>975</v>
      </c>
      <c r="F141" s="427">
        <v>1626.39</v>
      </c>
      <c r="J141" s="339"/>
      <c r="L141" s="329"/>
      <c r="N141" s="340"/>
    </row>
    <row r="142" spans="1:14" ht="14" x14ac:dyDescent="0.25">
      <c r="A142" s="425"/>
      <c r="B142" s="425"/>
      <c r="C142" s="423" t="s">
        <v>976</v>
      </c>
      <c r="D142" s="424" t="s">
        <v>977</v>
      </c>
      <c r="E142" s="426" t="s">
        <v>978</v>
      </c>
      <c r="F142" s="427">
        <v>1832.12</v>
      </c>
      <c r="J142" s="339"/>
      <c r="L142" s="329"/>
      <c r="N142" s="340"/>
    </row>
    <row r="143" spans="1:14" ht="14" x14ac:dyDescent="0.25">
      <c r="A143" s="425"/>
      <c r="B143" s="425"/>
      <c r="C143" s="423" t="s">
        <v>979</v>
      </c>
      <c r="D143" s="424" t="s">
        <v>980</v>
      </c>
      <c r="E143" s="426" t="s">
        <v>981</v>
      </c>
      <c r="F143" s="427">
        <v>2037.49</v>
      </c>
      <c r="J143" s="339"/>
      <c r="L143" s="329"/>
      <c r="N143" s="340"/>
    </row>
    <row r="144" spans="1:14" ht="14" x14ac:dyDescent="0.25">
      <c r="A144" s="425"/>
      <c r="B144" s="425"/>
      <c r="C144" s="423" t="s">
        <v>982</v>
      </c>
      <c r="D144" s="424" t="s">
        <v>983</v>
      </c>
      <c r="E144" s="426" t="s">
        <v>984</v>
      </c>
      <c r="F144" s="427">
        <v>2270.36</v>
      </c>
      <c r="J144" s="339"/>
      <c r="L144" s="329"/>
      <c r="N144" s="340"/>
    </row>
    <row r="145" spans="1:14" ht="14" x14ac:dyDescent="0.25">
      <c r="A145" s="425"/>
      <c r="B145" s="425"/>
      <c r="C145" s="423" t="s">
        <v>985</v>
      </c>
      <c r="D145" s="424" t="s">
        <v>986</v>
      </c>
      <c r="E145" s="426" t="s">
        <v>987</v>
      </c>
      <c r="F145" s="427">
        <v>2513.5100000000002</v>
      </c>
      <c r="J145" s="339"/>
      <c r="L145" s="329"/>
      <c r="N145" s="340"/>
    </row>
    <row r="146" spans="1:14" ht="14" x14ac:dyDescent="0.25">
      <c r="A146" s="425"/>
      <c r="B146" s="425"/>
      <c r="C146" s="423" t="s">
        <v>988</v>
      </c>
      <c r="D146" s="424" t="s">
        <v>989</v>
      </c>
      <c r="E146" s="426" t="s">
        <v>990</v>
      </c>
      <c r="F146" s="427">
        <v>2809.21</v>
      </c>
      <c r="J146" s="339"/>
      <c r="L146" s="329"/>
      <c r="N146" s="340"/>
    </row>
    <row r="147" spans="1:14" ht="14" x14ac:dyDescent="0.25">
      <c r="A147" s="425"/>
      <c r="B147" s="425"/>
      <c r="C147" s="423" t="s">
        <v>991</v>
      </c>
      <c r="D147" s="424" t="s">
        <v>992</v>
      </c>
      <c r="E147" s="426" t="s">
        <v>993</v>
      </c>
      <c r="F147" s="427">
        <v>3252.77</v>
      </c>
      <c r="J147" s="339"/>
      <c r="L147" s="329"/>
      <c r="N147" s="340"/>
    </row>
    <row r="148" spans="1:14" ht="13.25" customHeight="1" x14ac:dyDescent="0.25">
      <c r="A148" s="425"/>
      <c r="B148" s="425"/>
      <c r="C148" s="423" t="s">
        <v>994</v>
      </c>
      <c r="D148" s="424" t="s">
        <v>995</v>
      </c>
      <c r="E148" s="426" t="s">
        <v>996</v>
      </c>
      <c r="F148" s="427">
        <v>3696.33</v>
      </c>
      <c r="J148" s="339"/>
      <c r="L148" s="329"/>
      <c r="N148" s="340"/>
    </row>
    <row r="149" spans="1:14" ht="14" x14ac:dyDescent="0.25">
      <c r="A149" s="425"/>
      <c r="B149" s="425"/>
      <c r="C149" s="423" t="s">
        <v>997</v>
      </c>
      <c r="D149" s="424" t="s">
        <v>998</v>
      </c>
      <c r="E149" s="426" t="s">
        <v>999</v>
      </c>
      <c r="F149" s="427">
        <v>4139.8900000000003</v>
      </c>
      <c r="J149" s="339"/>
      <c r="L149" s="329"/>
      <c r="N149" s="340"/>
    </row>
    <row r="150" spans="1:14" ht="14" x14ac:dyDescent="0.25">
      <c r="A150" s="425"/>
      <c r="B150" s="425"/>
      <c r="C150" s="423" t="s">
        <v>1000</v>
      </c>
      <c r="D150" s="424" t="s">
        <v>1001</v>
      </c>
      <c r="E150" s="426" t="s">
        <v>1002</v>
      </c>
      <c r="F150" s="427">
        <v>4583.45</v>
      </c>
      <c r="J150" s="339"/>
      <c r="L150" s="329"/>
      <c r="N150" s="340"/>
    </row>
    <row r="151" spans="1:14" ht="14" x14ac:dyDescent="0.25">
      <c r="A151" s="425"/>
      <c r="B151" s="425"/>
      <c r="C151" s="423" t="s">
        <v>1003</v>
      </c>
      <c r="D151" s="424" t="s">
        <v>1004</v>
      </c>
      <c r="E151" s="426" t="s">
        <v>1005</v>
      </c>
      <c r="F151" s="427">
        <v>5027.01</v>
      </c>
      <c r="J151" s="339"/>
      <c r="L151" s="329"/>
      <c r="N151" s="340"/>
    </row>
    <row r="152" spans="1:14" ht="14" x14ac:dyDescent="0.25">
      <c r="A152" s="425"/>
      <c r="B152" s="425"/>
      <c r="C152" s="423" t="s">
        <v>1006</v>
      </c>
      <c r="D152" s="424" t="s">
        <v>1007</v>
      </c>
      <c r="E152" s="426" t="s">
        <v>1008</v>
      </c>
      <c r="F152" s="427">
        <v>5470.57</v>
      </c>
      <c r="J152" s="339"/>
      <c r="L152" s="329"/>
      <c r="N152" s="340"/>
    </row>
    <row r="153" spans="1:14" ht="14" x14ac:dyDescent="0.25">
      <c r="A153" s="425"/>
      <c r="B153" s="425"/>
      <c r="C153" s="423" t="s">
        <v>1009</v>
      </c>
      <c r="D153" s="424" t="s">
        <v>1010</v>
      </c>
      <c r="E153" s="426" t="s">
        <v>1011</v>
      </c>
      <c r="F153" s="427">
        <v>5914.13</v>
      </c>
      <c r="J153" s="339"/>
      <c r="L153" s="329"/>
      <c r="N153" s="340"/>
    </row>
    <row r="154" spans="1:14" ht="14" x14ac:dyDescent="0.25">
      <c r="A154" s="425"/>
      <c r="B154" s="425"/>
      <c r="C154" s="423" t="s">
        <v>1012</v>
      </c>
      <c r="D154" s="424" t="s">
        <v>1013</v>
      </c>
      <c r="E154" s="426" t="s">
        <v>1014</v>
      </c>
      <c r="F154" s="427">
        <v>6357.69</v>
      </c>
      <c r="J154" s="339"/>
      <c r="L154" s="329"/>
      <c r="N154" s="340"/>
    </row>
    <row r="155" spans="1:14" ht="14" x14ac:dyDescent="0.25">
      <c r="A155" s="425"/>
      <c r="B155" s="425"/>
      <c r="C155" s="423" t="s">
        <v>1015</v>
      </c>
      <c r="D155" s="424" t="s">
        <v>1016</v>
      </c>
      <c r="E155" s="426" t="s">
        <v>1017</v>
      </c>
      <c r="F155" s="427">
        <v>6801.25</v>
      </c>
      <c r="J155" s="339"/>
      <c r="N155" s="340"/>
    </row>
    <row r="156" spans="1:14" ht="14" x14ac:dyDescent="0.25">
      <c r="A156" s="428"/>
      <c r="B156" s="428"/>
      <c r="C156" s="423" t="s">
        <v>1018</v>
      </c>
      <c r="D156" s="424" t="s">
        <v>1019</v>
      </c>
      <c r="E156" s="426" t="s">
        <v>3379</v>
      </c>
      <c r="F156" s="427">
        <v>7244.81</v>
      </c>
      <c r="J156" s="339"/>
      <c r="L156" s="329"/>
      <c r="N156" s="340"/>
    </row>
    <row r="157" spans="1:14" ht="14" x14ac:dyDescent="0.25">
      <c r="A157" s="518" t="s">
        <v>1031</v>
      </c>
      <c r="B157" s="518" t="s">
        <v>1032</v>
      </c>
      <c r="C157" s="423"/>
      <c r="D157" s="424" t="s">
        <v>1033</v>
      </c>
      <c r="E157" s="426" t="s">
        <v>1032</v>
      </c>
      <c r="F157" s="427">
        <v>1014.04</v>
      </c>
      <c r="J157" s="339"/>
      <c r="L157" s="329"/>
      <c r="N157" s="340"/>
    </row>
    <row r="158" spans="1:14" ht="25" x14ac:dyDescent="0.25">
      <c r="A158" s="422" t="s">
        <v>1034</v>
      </c>
      <c r="B158" s="422" t="s">
        <v>1035</v>
      </c>
      <c r="C158" s="423"/>
      <c r="D158" s="424"/>
      <c r="E158" s="692" t="s">
        <v>1036</v>
      </c>
      <c r="F158" s="693"/>
      <c r="J158" s="339"/>
      <c r="L158" s="329"/>
      <c r="N158" s="340"/>
    </row>
    <row r="159" spans="1:14" ht="40.5" customHeight="1" x14ac:dyDescent="0.25">
      <c r="A159" s="425"/>
      <c r="B159" s="425"/>
      <c r="C159" s="423" t="s">
        <v>1037</v>
      </c>
      <c r="D159" s="424" t="s">
        <v>1038</v>
      </c>
      <c r="E159" s="426" t="s">
        <v>1039</v>
      </c>
      <c r="F159" s="427">
        <v>109.02</v>
      </c>
      <c r="J159" s="339"/>
      <c r="N159" s="340"/>
    </row>
    <row r="160" spans="1:14" ht="14" x14ac:dyDescent="0.25">
      <c r="A160" s="425"/>
      <c r="B160" s="425"/>
      <c r="C160" s="423" t="s">
        <v>1040</v>
      </c>
      <c r="D160" s="424" t="s">
        <v>1041</v>
      </c>
      <c r="E160" s="426" t="s">
        <v>1042</v>
      </c>
      <c r="F160" s="427">
        <v>123.24</v>
      </c>
      <c r="J160" s="339"/>
      <c r="L160" s="329"/>
      <c r="N160" s="340"/>
    </row>
    <row r="161" spans="1:14" ht="14" x14ac:dyDescent="0.25">
      <c r="A161" s="425"/>
      <c r="B161" s="425"/>
      <c r="C161" s="423" t="s">
        <v>1043</v>
      </c>
      <c r="D161" s="424" t="s">
        <v>1044</v>
      </c>
      <c r="E161" s="426" t="s">
        <v>1045</v>
      </c>
      <c r="F161" s="427">
        <v>137.46</v>
      </c>
      <c r="J161" s="339"/>
      <c r="L161" s="329"/>
      <c r="N161" s="340"/>
    </row>
    <row r="162" spans="1:14" ht="14" x14ac:dyDescent="0.25">
      <c r="A162" s="425"/>
      <c r="B162" s="425"/>
      <c r="C162" s="423" t="s">
        <v>1046</v>
      </c>
      <c r="D162" s="424" t="s">
        <v>1047</v>
      </c>
      <c r="E162" s="426" t="s">
        <v>1048</v>
      </c>
      <c r="F162" s="427">
        <v>151.68</v>
      </c>
      <c r="J162" s="339"/>
      <c r="L162" s="329"/>
      <c r="N162" s="340"/>
    </row>
    <row r="163" spans="1:14" ht="14" x14ac:dyDescent="0.25">
      <c r="A163" s="425"/>
      <c r="B163" s="425"/>
      <c r="C163" s="423" t="s">
        <v>1049</v>
      </c>
      <c r="D163" s="424" t="s">
        <v>1050</v>
      </c>
      <c r="E163" s="426" t="s">
        <v>1051</v>
      </c>
      <c r="F163" s="427">
        <v>165.9</v>
      </c>
      <c r="J163" s="339"/>
      <c r="L163" s="329"/>
      <c r="N163" s="340"/>
    </row>
    <row r="164" spans="1:14" ht="14" x14ac:dyDescent="0.25">
      <c r="A164" s="425"/>
      <c r="B164" s="425"/>
      <c r="C164" s="513" t="s">
        <v>1052</v>
      </c>
      <c r="D164" s="498" t="s">
        <v>1053</v>
      </c>
      <c r="E164" s="426" t="s">
        <v>1054</v>
      </c>
      <c r="F164" s="427">
        <v>180.12</v>
      </c>
      <c r="J164" s="339"/>
      <c r="L164" s="329"/>
      <c r="N164" s="340"/>
    </row>
    <row r="165" spans="1:14" ht="14" x14ac:dyDescent="0.25">
      <c r="A165" s="486"/>
      <c r="B165" s="486"/>
      <c r="C165" s="514" t="s">
        <v>1055</v>
      </c>
      <c r="D165" s="498" t="s">
        <v>1056</v>
      </c>
      <c r="E165" s="515" t="s">
        <v>3380</v>
      </c>
      <c r="F165" s="492">
        <v>194.34</v>
      </c>
      <c r="J165" s="339"/>
      <c r="L165" s="329"/>
      <c r="N165" s="340"/>
    </row>
    <row r="166" spans="1:14" ht="50" x14ac:dyDescent="0.25">
      <c r="A166" s="422" t="s">
        <v>1057</v>
      </c>
      <c r="B166" s="422" t="s">
        <v>3381</v>
      </c>
      <c r="C166" s="423"/>
      <c r="D166" s="424"/>
      <c r="E166" s="692" t="s">
        <v>1058</v>
      </c>
      <c r="F166" s="693"/>
      <c r="J166" s="339"/>
      <c r="L166" s="329"/>
      <c r="N166" s="340"/>
    </row>
    <row r="167" spans="1:14" ht="14.5" x14ac:dyDescent="0.25">
      <c r="A167" s="425"/>
      <c r="B167" s="425"/>
      <c r="C167" s="423" t="s">
        <v>3382</v>
      </c>
      <c r="D167" s="424" t="s">
        <v>1060</v>
      </c>
      <c r="E167" s="426" t="s">
        <v>3383</v>
      </c>
      <c r="F167" s="427">
        <v>361.33</v>
      </c>
      <c r="J167" s="339"/>
      <c r="L167" s="329"/>
      <c r="N167" s="340"/>
    </row>
    <row r="168" spans="1:14" ht="14.5" x14ac:dyDescent="0.25">
      <c r="A168" s="425"/>
      <c r="B168" s="425"/>
      <c r="C168" s="423" t="s">
        <v>3384</v>
      </c>
      <c r="D168" s="424" t="s">
        <v>1062</v>
      </c>
      <c r="E168" s="426" t="s">
        <v>3385</v>
      </c>
      <c r="F168" s="427">
        <v>632.33000000000004</v>
      </c>
      <c r="J168" s="339"/>
      <c r="L168" s="329"/>
      <c r="N168" s="340"/>
    </row>
    <row r="169" spans="1:14" ht="13.25" customHeight="1" x14ac:dyDescent="0.25">
      <c r="A169" s="425"/>
      <c r="B169" s="425"/>
      <c r="C169" s="423" t="s">
        <v>3386</v>
      </c>
      <c r="D169" s="424" t="s">
        <v>1064</v>
      </c>
      <c r="E169" s="426" t="s">
        <v>3387</v>
      </c>
      <c r="F169" s="427">
        <v>993.66</v>
      </c>
      <c r="J169" s="339"/>
      <c r="L169" s="329"/>
      <c r="N169" s="340"/>
    </row>
    <row r="170" spans="1:14" ht="14" x14ac:dyDescent="0.25">
      <c r="A170" s="425"/>
      <c r="B170" s="425"/>
      <c r="C170" s="423" t="s">
        <v>1065</v>
      </c>
      <c r="D170" s="424" t="s">
        <v>1066</v>
      </c>
      <c r="E170" s="426" t="s">
        <v>1067</v>
      </c>
      <c r="F170" s="427">
        <v>1354.99</v>
      </c>
      <c r="J170" s="339"/>
      <c r="L170" s="329"/>
      <c r="N170" s="340"/>
    </row>
    <row r="171" spans="1:14" ht="14" x14ac:dyDescent="0.25">
      <c r="A171" s="425"/>
      <c r="B171" s="425"/>
      <c r="C171" s="423" t="s">
        <v>1068</v>
      </c>
      <c r="D171" s="424" t="s">
        <v>1069</v>
      </c>
      <c r="E171" s="426" t="s">
        <v>1070</v>
      </c>
      <c r="F171" s="427">
        <v>2032.49</v>
      </c>
      <c r="J171" s="339"/>
      <c r="L171" s="329"/>
      <c r="N171" s="340"/>
    </row>
    <row r="172" spans="1:14" ht="14" x14ac:dyDescent="0.25">
      <c r="A172" s="425"/>
      <c r="B172" s="425"/>
      <c r="C172" s="423" t="s">
        <v>1071</v>
      </c>
      <c r="D172" s="424" t="s">
        <v>1072</v>
      </c>
      <c r="E172" s="426" t="s">
        <v>1073</v>
      </c>
      <c r="F172" s="427">
        <v>2709.99</v>
      </c>
      <c r="J172" s="339"/>
      <c r="L172" s="329"/>
      <c r="N172" s="340"/>
    </row>
    <row r="173" spans="1:14" ht="14" x14ac:dyDescent="0.25">
      <c r="A173" s="425"/>
      <c r="B173" s="425"/>
      <c r="C173" s="423" t="s">
        <v>1074</v>
      </c>
      <c r="D173" s="424" t="s">
        <v>1075</v>
      </c>
      <c r="E173" s="426" t="s">
        <v>1076</v>
      </c>
      <c r="F173" s="427">
        <v>3387.49</v>
      </c>
      <c r="J173" s="339"/>
      <c r="L173" s="329"/>
      <c r="N173" s="340"/>
    </row>
    <row r="174" spans="1:14" ht="14" x14ac:dyDescent="0.25">
      <c r="A174" s="425"/>
      <c r="B174" s="425"/>
      <c r="C174" s="423" t="s">
        <v>1077</v>
      </c>
      <c r="D174" s="424" t="s">
        <v>1078</v>
      </c>
      <c r="E174" s="426" t="s">
        <v>1079</v>
      </c>
      <c r="F174" s="427">
        <v>4064.98</v>
      </c>
      <c r="J174" s="339"/>
      <c r="L174" s="329"/>
      <c r="N174" s="340"/>
    </row>
    <row r="175" spans="1:14" ht="14" x14ac:dyDescent="0.25">
      <c r="A175" s="425"/>
      <c r="B175" s="425"/>
      <c r="C175" s="423" t="s">
        <v>1080</v>
      </c>
      <c r="D175" s="424" t="s">
        <v>1081</v>
      </c>
      <c r="E175" s="426" t="s">
        <v>1082</v>
      </c>
      <c r="F175" s="427">
        <v>5419.98</v>
      </c>
      <c r="J175" s="339"/>
      <c r="L175" s="329"/>
      <c r="N175" s="340"/>
    </row>
    <row r="176" spans="1:14" ht="14" x14ac:dyDescent="0.25">
      <c r="A176" s="425"/>
      <c r="B176" s="425"/>
      <c r="C176" s="423" t="s">
        <v>1083</v>
      </c>
      <c r="D176" s="424" t="s">
        <v>1084</v>
      </c>
      <c r="E176" s="426" t="s">
        <v>1085</v>
      </c>
      <c r="F176" s="427">
        <v>6774.97</v>
      </c>
      <c r="J176" s="339"/>
      <c r="L176" s="329"/>
      <c r="N176" s="340"/>
    </row>
    <row r="177" spans="1:14" ht="14" x14ac:dyDescent="0.25">
      <c r="A177" s="425"/>
      <c r="B177" s="425"/>
      <c r="C177" s="423" t="s">
        <v>1086</v>
      </c>
      <c r="D177" s="424" t="s">
        <v>1087</v>
      </c>
      <c r="E177" s="426" t="s">
        <v>1088</v>
      </c>
      <c r="F177" s="427">
        <v>8129.96</v>
      </c>
      <c r="J177" s="339"/>
      <c r="L177" s="329"/>
      <c r="N177" s="340"/>
    </row>
    <row r="178" spans="1:14" ht="14" x14ac:dyDescent="0.25">
      <c r="A178" s="425"/>
      <c r="B178" s="425"/>
      <c r="C178" s="423" t="s">
        <v>1089</v>
      </c>
      <c r="D178" s="424" t="s">
        <v>1090</v>
      </c>
      <c r="E178" s="426" t="s">
        <v>1091</v>
      </c>
      <c r="F178" s="427">
        <v>9484.9599999999991</v>
      </c>
      <c r="J178" s="339"/>
      <c r="L178" s="329"/>
      <c r="N178" s="340"/>
    </row>
    <row r="179" spans="1:14" ht="14" x14ac:dyDescent="0.25">
      <c r="A179" s="425"/>
      <c r="B179" s="425"/>
      <c r="C179" s="423" t="s">
        <v>1092</v>
      </c>
      <c r="D179" s="424" t="s">
        <v>1093</v>
      </c>
      <c r="E179" s="426" t="s">
        <v>1094</v>
      </c>
      <c r="F179" s="427">
        <v>10839.95</v>
      </c>
      <c r="J179" s="339"/>
      <c r="L179" s="329"/>
      <c r="N179" s="340"/>
    </row>
    <row r="180" spans="1:14" ht="26.25" customHeight="1" x14ac:dyDescent="0.25">
      <c r="A180" s="425"/>
      <c r="B180" s="425"/>
      <c r="C180" s="423" t="s">
        <v>1095</v>
      </c>
      <c r="D180" s="424" t="s">
        <v>1096</v>
      </c>
      <c r="E180" s="426" t="s">
        <v>1097</v>
      </c>
      <c r="F180" s="427">
        <v>12194.95</v>
      </c>
      <c r="J180" s="339"/>
      <c r="N180" s="340"/>
    </row>
    <row r="181" spans="1:14" ht="14" x14ac:dyDescent="0.25">
      <c r="A181" s="425"/>
      <c r="B181" s="425"/>
      <c r="C181" s="423" t="s">
        <v>1098</v>
      </c>
      <c r="D181" s="424"/>
      <c r="E181" s="426" t="s">
        <v>4148</v>
      </c>
      <c r="F181" s="427"/>
      <c r="J181" s="339"/>
      <c r="L181" s="329"/>
      <c r="N181" s="340"/>
    </row>
    <row r="182" spans="1:14" ht="14" x14ac:dyDescent="0.25">
      <c r="A182" s="425"/>
      <c r="B182" s="425"/>
      <c r="C182" s="423" t="s">
        <v>4149</v>
      </c>
      <c r="D182" s="424" t="s">
        <v>4150</v>
      </c>
      <c r="E182" s="519" t="s">
        <v>4151</v>
      </c>
      <c r="F182" s="427">
        <v>13549.94</v>
      </c>
      <c r="J182" s="339"/>
      <c r="L182" s="329"/>
      <c r="N182" s="340"/>
    </row>
    <row r="183" spans="1:14" ht="14" x14ac:dyDescent="0.25">
      <c r="A183" s="425"/>
      <c r="B183" s="425"/>
      <c r="C183" s="423" t="s">
        <v>4152</v>
      </c>
      <c r="D183" s="424" t="s">
        <v>4153</v>
      </c>
      <c r="E183" s="519" t="s">
        <v>4154</v>
      </c>
      <c r="F183" s="427">
        <v>16259.93</v>
      </c>
      <c r="J183" s="339"/>
      <c r="L183" s="329"/>
      <c r="N183" s="340"/>
    </row>
    <row r="184" spans="1:14" ht="14" x14ac:dyDescent="0.25">
      <c r="A184" s="425"/>
      <c r="B184" s="425"/>
      <c r="C184" s="423" t="s">
        <v>4155</v>
      </c>
      <c r="D184" s="424" t="s">
        <v>4156</v>
      </c>
      <c r="E184" s="519" t="s">
        <v>4157</v>
      </c>
      <c r="F184" s="427">
        <v>18969.919999999998</v>
      </c>
      <c r="J184" s="339"/>
      <c r="L184" s="329"/>
      <c r="N184" s="340"/>
    </row>
    <row r="185" spans="1:14" ht="14" x14ac:dyDescent="0.25">
      <c r="A185" s="425"/>
      <c r="B185" s="425"/>
      <c r="C185" s="423" t="s">
        <v>4158</v>
      </c>
      <c r="D185" s="424" t="s">
        <v>4159</v>
      </c>
      <c r="E185" s="519" t="s">
        <v>4160</v>
      </c>
      <c r="F185" s="427">
        <v>21679.9</v>
      </c>
      <c r="J185" s="339"/>
      <c r="L185" s="329"/>
      <c r="N185" s="340"/>
    </row>
    <row r="186" spans="1:14" ht="14" x14ac:dyDescent="0.25">
      <c r="A186" s="425"/>
      <c r="B186" s="425"/>
      <c r="C186" s="423" t="s">
        <v>4161</v>
      </c>
      <c r="D186" s="424" t="s">
        <v>4162</v>
      </c>
      <c r="E186" s="519" t="s">
        <v>4163</v>
      </c>
      <c r="F186" s="427">
        <v>24389.89</v>
      </c>
      <c r="J186" s="339"/>
      <c r="L186" s="329"/>
      <c r="N186" s="340"/>
    </row>
    <row r="187" spans="1:14" ht="14" x14ac:dyDescent="0.25">
      <c r="A187" s="425"/>
      <c r="B187" s="425"/>
      <c r="C187" s="423" t="s">
        <v>4164</v>
      </c>
      <c r="D187" s="424" t="s">
        <v>4165</v>
      </c>
      <c r="E187" s="519" t="s">
        <v>4166</v>
      </c>
      <c r="F187" s="427">
        <v>27099.88</v>
      </c>
      <c r="J187" s="339"/>
      <c r="L187" s="329"/>
      <c r="N187" s="340"/>
    </row>
    <row r="188" spans="1:14" ht="14" x14ac:dyDescent="0.25">
      <c r="A188" s="428"/>
      <c r="B188" s="428"/>
      <c r="C188" s="423" t="s">
        <v>4167</v>
      </c>
      <c r="D188" s="424" t="s">
        <v>4168</v>
      </c>
      <c r="E188" s="519" t="s">
        <v>4169</v>
      </c>
      <c r="F188" s="427">
        <v>32519.86</v>
      </c>
      <c r="J188" s="339"/>
      <c r="L188" s="329"/>
      <c r="N188" s="340"/>
    </row>
    <row r="189" spans="1:14" ht="14" x14ac:dyDescent="0.25">
      <c r="A189" s="488"/>
      <c r="B189" s="440"/>
      <c r="C189" s="520" t="s">
        <v>4170</v>
      </c>
      <c r="D189" s="521" t="s">
        <v>4171</v>
      </c>
      <c r="E189" s="522" t="s">
        <v>4172</v>
      </c>
      <c r="F189" s="427">
        <v>37939.83</v>
      </c>
      <c r="J189" s="339"/>
      <c r="L189" s="329"/>
      <c r="N189" s="340"/>
    </row>
    <row r="190" spans="1:14" ht="13.25" customHeight="1" x14ac:dyDescent="0.25">
      <c r="A190" s="487"/>
      <c r="B190" s="428"/>
      <c r="C190" s="433" t="s">
        <v>4173</v>
      </c>
      <c r="D190" s="434" t="s">
        <v>4174</v>
      </c>
      <c r="E190" s="426" t="s">
        <v>4175</v>
      </c>
      <c r="F190" s="427">
        <v>43359.81</v>
      </c>
      <c r="J190" s="339"/>
      <c r="L190" s="329"/>
      <c r="N190" s="340"/>
    </row>
    <row r="191" spans="1:14" ht="50" x14ac:dyDescent="0.25">
      <c r="A191" s="438" t="s">
        <v>1141</v>
      </c>
      <c r="B191" s="438" t="s">
        <v>1142</v>
      </c>
      <c r="C191" s="423"/>
      <c r="D191" s="424"/>
      <c r="E191" s="692" t="s">
        <v>1143</v>
      </c>
      <c r="F191" s="693"/>
      <c r="J191" s="339"/>
      <c r="L191" s="329"/>
      <c r="N191" s="340"/>
    </row>
    <row r="192" spans="1:14" ht="14.5" x14ac:dyDescent="0.25">
      <c r="A192" s="425"/>
      <c r="B192" s="425"/>
      <c r="C192" s="423" t="s">
        <v>3389</v>
      </c>
      <c r="D192" s="424" t="s">
        <v>1145</v>
      </c>
      <c r="E192" s="426" t="s">
        <v>3390</v>
      </c>
      <c r="F192" s="427">
        <v>348.6</v>
      </c>
      <c r="J192" s="339"/>
      <c r="L192" s="329"/>
      <c r="N192" s="340"/>
    </row>
    <row r="193" spans="1:14" ht="14.5" x14ac:dyDescent="0.25">
      <c r="A193" s="425"/>
      <c r="B193" s="425"/>
      <c r="C193" s="423" t="s">
        <v>3391</v>
      </c>
      <c r="D193" s="424" t="s">
        <v>1148</v>
      </c>
      <c r="E193" s="426" t="s">
        <v>3392</v>
      </c>
      <c r="F193" s="427">
        <v>610.04999999999995</v>
      </c>
      <c r="J193" s="339"/>
      <c r="L193" s="329"/>
      <c r="N193" s="340"/>
    </row>
    <row r="194" spans="1:14" ht="14.5" x14ac:dyDescent="0.25">
      <c r="A194" s="425"/>
      <c r="B194" s="425"/>
      <c r="C194" s="423" t="s">
        <v>3393</v>
      </c>
      <c r="D194" s="424" t="s">
        <v>1151</v>
      </c>
      <c r="E194" s="426" t="s">
        <v>3394</v>
      </c>
      <c r="F194" s="427">
        <v>871.5</v>
      </c>
      <c r="J194" s="339"/>
      <c r="L194" s="329"/>
      <c r="N194" s="340"/>
    </row>
    <row r="195" spans="1:14" ht="14" x14ac:dyDescent="0.25">
      <c r="A195" s="425"/>
      <c r="B195" s="425"/>
      <c r="C195" s="423" t="s">
        <v>1153</v>
      </c>
      <c r="D195" s="424" t="s">
        <v>1154</v>
      </c>
      <c r="E195" s="426" t="s">
        <v>1155</v>
      </c>
      <c r="F195" s="427">
        <v>1045.8</v>
      </c>
      <c r="J195" s="339"/>
      <c r="L195" s="329"/>
      <c r="N195" s="340"/>
    </row>
    <row r="196" spans="1:14" ht="14" x14ac:dyDescent="0.25">
      <c r="A196" s="425"/>
      <c r="B196" s="425"/>
      <c r="C196" s="423" t="s">
        <v>1156</v>
      </c>
      <c r="D196" s="424" t="s">
        <v>1157</v>
      </c>
      <c r="E196" s="426" t="s">
        <v>1158</v>
      </c>
      <c r="F196" s="427">
        <v>1568.7</v>
      </c>
      <c r="J196" s="339"/>
      <c r="L196" s="329"/>
      <c r="N196" s="340"/>
    </row>
    <row r="197" spans="1:14" ht="14" x14ac:dyDescent="0.25">
      <c r="A197" s="425"/>
      <c r="B197" s="425"/>
      <c r="C197" s="423" t="s">
        <v>1159</v>
      </c>
      <c r="D197" s="424" t="s">
        <v>1160</v>
      </c>
      <c r="E197" s="426" t="s">
        <v>1161</v>
      </c>
      <c r="F197" s="427">
        <v>2091.6</v>
      </c>
      <c r="J197" s="339"/>
      <c r="L197" s="329"/>
      <c r="N197" s="340"/>
    </row>
    <row r="198" spans="1:14" ht="14" x14ac:dyDescent="0.25">
      <c r="A198" s="425"/>
      <c r="B198" s="425"/>
      <c r="C198" s="423" t="s">
        <v>1162</v>
      </c>
      <c r="D198" s="424" t="s">
        <v>1163</v>
      </c>
      <c r="E198" s="426" t="s">
        <v>1164</v>
      </c>
      <c r="F198" s="427">
        <v>2614.5</v>
      </c>
      <c r="J198" s="339"/>
      <c r="L198" s="329"/>
      <c r="N198" s="340"/>
    </row>
    <row r="199" spans="1:14" ht="14" x14ac:dyDescent="0.25">
      <c r="A199" s="425"/>
      <c r="B199" s="425"/>
      <c r="C199" s="423" t="s">
        <v>1165</v>
      </c>
      <c r="D199" s="424" t="s">
        <v>1166</v>
      </c>
      <c r="E199" s="426" t="s">
        <v>1167</v>
      </c>
      <c r="F199" s="427">
        <v>3137.4</v>
      </c>
      <c r="J199" s="339"/>
      <c r="L199" s="329"/>
      <c r="N199" s="340"/>
    </row>
    <row r="200" spans="1:14" ht="14" x14ac:dyDescent="0.25">
      <c r="A200" s="425"/>
      <c r="B200" s="425"/>
      <c r="C200" s="423" t="s">
        <v>1168</v>
      </c>
      <c r="D200" s="424" t="s">
        <v>1169</v>
      </c>
      <c r="E200" s="426" t="s">
        <v>1170</v>
      </c>
      <c r="F200" s="427">
        <v>3660.3</v>
      </c>
      <c r="J200" s="339"/>
      <c r="L200" s="329"/>
      <c r="N200" s="340"/>
    </row>
    <row r="201" spans="1:14" ht="14" x14ac:dyDescent="0.25">
      <c r="A201" s="425"/>
      <c r="B201" s="425"/>
      <c r="C201" s="423" t="s">
        <v>1171</v>
      </c>
      <c r="D201" s="424" t="s">
        <v>1172</v>
      </c>
      <c r="E201" s="426" t="s">
        <v>1173</v>
      </c>
      <c r="F201" s="427">
        <v>4183.2</v>
      </c>
      <c r="J201" s="339"/>
      <c r="L201" s="329"/>
      <c r="N201" s="340"/>
    </row>
    <row r="202" spans="1:14" ht="14" x14ac:dyDescent="0.25">
      <c r="A202" s="425"/>
      <c r="B202" s="425"/>
      <c r="C202" s="423" t="s">
        <v>1174</v>
      </c>
      <c r="D202" s="424" t="s">
        <v>1175</v>
      </c>
      <c r="E202" s="426" t="s">
        <v>1176</v>
      </c>
      <c r="F202" s="427">
        <v>5229</v>
      </c>
      <c r="J202" s="339"/>
      <c r="L202" s="329"/>
      <c r="N202" s="340"/>
    </row>
    <row r="203" spans="1:14" ht="12.75" customHeight="1" x14ac:dyDescent="0.25">
      <c r="A203" s="425"/>
      <c r="B203" s="425"/>
      <c r="C203" s="423" t="s">
        <v>1177</v>
      </c>
      <c r="D203" s="424" t="s">
        <v>1178</v>
      </c>
      <c r="E203" s="426" t="s">
        <v>1179</v>
      </c>
      <c r="F203" s="427">
        <v>6274.8</v>
      </c>
      <c r="J203" s="339"/>
      <c r="N203" s="340"/>
    </row>
    <row r="204" spans="1:14" ht="14" x14ac:dyDescent="0.25">
      <c r="A204" s="425"/>
      <c r="B204" s="425"/>
      <c r="C204" s="423" t="s">
        <v>1180</v>
      </c>
      <c r="D204" s="424" t="s">
        <v>1181</v>
      </c>
      <c r="E204" s="426" t="s">
        <v>1182</v>
      </c>
      <c r="F204" s="427">
        <v>7320.6</v>
      </c>
      <c r="J204" s="339"/>
      <c r="L204" s="329"/>
      <c r="N204" s="340"/>
    </row>
    <row r="205" spans="1:14" ht="14" x14ac:dyDescent="0.25">
      <c r="A205" s="428"/>
      <c r="B205" s="428"/>
      <c r="C205" s="423" t="s">
        <v>1183</v>
      </c>
      <c r="D205" s="424" t="s">
        <v>1184</v>
      </c>
      <c r="E205" s="426" t="s">
        <v>3395</v>
      </c>
      <c r="F205" s="427">
        <v>8366.4</v>
      </c>
      <c r="J205" s="339"/>
      <c r="L205" s="329"/>
      <c r="N205" s="340"/>
    </row>
    <row r="206" spans="1:14" ht="28" x14ac:dyDescent="0.25">
      <c r="A206" s="422" t="s">
        <v>1230</v>
      </c>
      <c r="B206" s="429" t="s">
        <v>4176</v>
      </c>
      <c r="C206" s="423"/>
      <c r="D206" s="424"/>
      <c r="E206" s="692" t="s">
        <v>1232</v>
      </c>
      <c r="F206" s="693"/>
      <c r="J206" s="339"/>
      <c r="L206" s="329"/>
      <c r="N206" s="340"/>
    </row>
    <row r="207" spans="1:14" ht="14" x14ac:dyDescent="0.25">
      <c r="A207" s="425"/>
      <c r="B207" s="425"/>
      <c r="C207" s="423" t="s">
        <v>1233</v>
      </c>
      <c r="D207" s="424" t="s">
        <v>1234</v>
      </c>
      <c r="E207" s="426" t="s">
        <v>1235</v>
      </c>
      <c r="F207" s="427">
        <v>788.45</v>
      </c>
      <c r="J207" s="339"/>
      <c r="L207" s="329"/>
      <c r="N207" s="340"/>
    </row>
    <row r="208" spans="1:14" ht="14" x14ac:dyDescent="0.25">
      <c r="A208" s="425"/>
      <c r="B208" s="425"/>
      <c r="C208" s="423" t="s">
        <v>1236</v>
      </c>
      <c r="D208" s="424" t="s">
        <v>1237</v>
      </c>
      <c r="E208" s="426" t="s">
        <v>1238</v>
      </c>
      <c r="F208" s="427">
        <v>1576.9</v>
      </c>
      <c r="J208" s="339"/>
      <c r="L208" s="329"/>
      <c r="N208" s="340"/>
    </row>
    <row r="209" spans="1:14" ht="14" x14ac:dyDescent="0.25">
      <c r="A209" s="425"/>
      <c r="B209" s="425"/>
      <c r="C209" s="423" t="s">
        <v>1239</v>
      </c>
      <c r="D209" s="424" t="s">
        <v>1240</v>
      </c>
      <c r="E209" s="426" t="s">
        <v>1241</v>
      </c>
      <c r="F209" s="427">
        <v>2365.35</v>
      </c>
      <c r="J209" s="339"/>
      <c r="L209" s="329"/>
      <c r="N209" s="340"/>
    </row>
    <row r="210" spans="1:14" ht="14" x14ac:dyDescent="0.25">
      <c r="A210" s="425"/>
      <c r="B210" s="425"/>
      <c r="C210" s="423" t="s">
        <v>1242</v>
      </c>
      <c r="D210" s="424" t="s">
        <v>1243</v>
      </c>
      <c r="E210" s="426" t="s">
        <v>1244</v>
      </c>
      <c r="F210" s="427">
        <v>3153.8</v>
      </c>
      <c r="J210" s="339"/>
      <c r="L210" s="329"/>
      <c r="N210" s="340"/>
    </row>
    <row r="211" spans="1:14" ht="14" x14ac:dyDescent="0.25">
      <c r="A211" s="425"/>
      <c r="B211" s="425"/>
      <c r="C211" s="423" t="s">
        <v>1245</v>
      </c>
      <c r="D211" s="424" t="s">
        <v>1246</v>
      </c>
      <c r="E211" s="426" t="s">
        <v>1247</v>
      </c>
      <c r="F211" s="427">
        <v>3942.25</v>
      </c>
      <c r="J211" s="339"/>
      <c r="L211" s="329"/>
      <c r="N211" s="340"/>
    </row>
    <row r="212" spans="1:14" ht="14" x14ac:dyDescent="0.25">
      <c r="A212" s="425"/>
      <c r="B212" s="425"/>
      <c r="C212" s="423" t="s">
        <v>1248</v>
      </c>
      <c r="D212" s="424" t="s">
        <v>1249</v>
      </c>
      <c r="E212" s="426" t="s">
        <v>1250</v>
      </c>
      <c r="F212" s="427">
        <v>5124.93</v>
      </c>
      <c r="J212" s="339"/>
      <c r="L212" s="329"/>
      <c r="N212" s="340"/>
    </row>
    <row r="213" spans="1:14" ht="13.25" customHeight="1" x14ac:dyDescent="0.25">
      <c r="A213" s="425"/>
      <c r="B213" s="425"/>
      <c r="C213" s="423" t="s">
        <v>1251</v>
      </c>
      <c r="D213" s="424" t="s">
        <v>1252</v>
      </c>
      <c r="E213" s="426" t="s">
        <v>1253</v>
      </c>
      <c r="F213" s="427">
        <v>6701.83</v>
      </c>
      <c r="J213" s="339"/>
      <c r="L213" s="329"/>
      <c r="N213" s="340"/>
    </row>
    <row r="214" spans="1:14" ht="14" x14ac:dyDescent="0.25">
      <c r="A214" s="425"/>
      <c r="B214" s="425"/>
      <c r="C214" s="423" t="s">
        <v>1254</v>
      </c>
      <c r="D214" s="424" t="s">
        <v>1255</v>
      </c>
      <c r="E214" s="426" t="s">
        <v>1256</v>
      </c>
      <c r="F214" s="427">
        <v>8278.73</v>
      </c>
      <c r="J214" s="339"/>
      <c r="L214" s="329"/>
      <c r="N214" s="340"/>
    </row>
    <row r="215" spans="1:14" ht="14" x14ac:dyDescent="0.25">
      <c r="A215" s="425"/>
      <c r="B215" s="425"/>
      <c r="C215" s="423" t="s">
        <v>1257</v>
      </c>
      <c r="D215" s="424" t="s">
        <v>1258</v>
      </c>
      <c r="E215" s="426" t="s">
        <v>1259</v>
      </c>
      <c r="F215" s="427">
        <v>9855.6299999999992</v>
      </c>
      <c r="J215" s="339"/>
      <c r="L215" s="329"/>
      <c r="N215" s="340"/>
    </row>
    <row r="216" spans="1:14" ht="14" x14ac:dyDescent="0.25">
      <c r="A216" s="425"/>
      <c r="B216" s="425"/>
      <c r="C216" s="423" t="s">
        <v>1260</v>
      </c>
      <c r="D216" s="424" t="s">
        <v>1261</v>
      </c>
      <c r="E216" s="426" t="s">
        <v>1262</v>
      </c>
      <c r="F216" s="427">
        <v>12089.57</v>
      </c>
      <c r="J216" s="339"/>
      <c r="L216" s="329"/>
      <c r="N216" s="340"/>
    </row>
    <row r="217" spans="1:14" ht="14" x14ac:dyDescent="0.25">
      <c r="A217" s="425"/>
      <c r="B217" s="425"/>
      <c r="C217" s="423" t="s">
        <v>1263</v>
      </c>
      <c r="D217" s="424" t="s">
        <v>1264</v>
      </c>
      <c r="E217" s="426" t="s">
        <v>1265</v>
      </c>
      <c r="F217" s="427">
        <v>15243.37</v>
      </c>
      <c r="J217" s="339"/>
      <c r="L217" s="329"/>
      <c r="N217" s="340"/>
    </row>
    <row r="218" spans="1:14" ht="14" x14ac:dyDescent="0.25">
      <c r="A218" s="428"/>
      <c r="B218" s="428"/>
      <c r="C218" s="423" t="s">
        <v>1266</v>
      </c>
      <c r="D218" s="424" t="s">
        <v>1267</v>
      </c>
      <c r="E218" s="426" t="s">
        <v>3396</v>
      </c>
      <c r="F218" s="427">
        <v>18397.169999999998</v>
      </c>
      <c r="J218" s="339"/>
      <c r="L218" s="329"/>
      <c r="N218" s="340"/>
    </row>
    <row r="219" spans="1:14" ht="37.5" x14ac:dyDescent="0.25">
      <c r="A219" s="422" t="s">
        <v>1291</v>
      </c>
      <c r="B219" s="422" t="s">
        <v>1292</v>
      </c>
      <c r="C219" s="423"/>
      <c r="D219" s="424"/>
      <c r="E219" s="692" t="s">
        <v>1293</v>
      </c>
      <c r="F219" s="693"/>
      <c r="J219" s="339"/>
      <c r="L219" s="329"/>
      <c r="N219" s="340"/>
    </row>
    <row r="220" spans="1:14" ht="14.5" x14ac:dyDescent="0.25">
      <c r="A220" s="425"/>
      <c r="B220" s="425"/>
      <c r="C220" s="423" t="s">
        <v>3402</v>
      </c>
      <c r="D220" s="424" t="s">
        <v>1295</v>
      </c>
      <c r="E220" s="426" t="s">
        <v>3377</v>
      </c>
      <c r="F220" s="427">
        <v>395.61</v>
      </c>
      <c r="J220" s="339"/>
      <c r="L220" s="329"/>
      <c r="N220" s="340"/>
    </row>
    <row r="221" spans="1:14" ht="14.5" x14ac:dyDescent="0.25">
      <c r="A221" s="425"/>
      <c r="B221" s="425"/>
      <c r="C221" s="423" t="s">
        <v>3403</v>
      </c>
      <c r="D221" s="424" t="s">
        <v>1297</v>
      </c>
      <c r="E221" s="426" t="s">
        <v>2361</v>
      </c>
      <c r="F221" s="427">
        <v>692.32</v>
      </c>
      <c r="J221" s="339"/>
      <c r="L221" s="329"/>
      <c r="N221" s="340"/>
    </row>
    <row r="222" spans="1:14" ht="14" x14ac:dyDescent="0.25">
      <c r="A222" s="425"/>
      <c r="B222" s="425"/>
      <c r="C222" s="423" t="s">
        <v>1298</v>
      </c>
      <c r="D222" s="424" t="s">
        <v>1299</v>
      </c>
      <c r="E222" s="426" t="s">
        <v>963</v>
      </c>
      <c r="F222" s="427">
        <v>989.03</v>
      </c>
      <c r="J222" s="339"/>
      <c r="L222" s="329"/>
      <c r="N222" s="340"/>
    </row>
    <row r="223" spans="1:14" ht="14" x14ac:dyDescent="0.25">
      <c r="A223" s="425"/>
      <c r="B223" s="425"/>
      <c r="C223" s="423" t="s">
        <v>1300</v>
      </c>
      <c r="D223" s="424" t="s">
        <v>1301</v>
      </c>
      <c r="E223" s="426" t="s">
        <v>966</v>
      </c>
      <c r="F223" s="427">
        <v>1285.74</v>
      </c>
      <c r="J223" s="344"/>
      <c r="L223" s="329"/>
      <c r="N223" s="340"/>
    </row>
    <row r="224" spans="1:14" ht="12.75" customHeight="1" x14ac:dyDescent="0.25">
      <c r="A224" s="425"/>
      <c r="B224" s="425"/>
      <c r="C224" s="423" t="s">
        <v>1302</v>
      </c>
      <c r="D224" s="424" t="s">
        <v>1303</v>
      </c>
      <c r="E224" s="426" t="s">
        <v>969</v>
      </c>
      <c r="F224" s="427">
        <v>1582.45</v>
      </c>
      <c r="J224" s="339"/>
      <c r="N224" s="340"/>
    </row>
    <row r="225" spans="1:14" ht="14" x14ac:dyDescent="0.25">
      <c r="A225" s="425"/>
      <c r="B225" s="425"/>
      <c r="C225" s="423" t="s">
        <v>1304</v>
      </c>
      <c r="D225" s="424" t="s">
        <v>1305</v>
      </c>
      <c r="E225" s="426" t="s">
        <v>972</v>
      </c>
      <c r="F225" s="427">
        <v>1879.16</v>
      </c>
      <c r="J225" s="339"/>
      <c r="L225" s="329"/>
      <c r="N225" s="340"/>
    </row>
    <row r="226" spans="1:14" ht="14" x14ac:dyDescent="0.25">
      <c r="A226" s="425"/>
      <c r="B226" s="425"/>
      <c r="C226" s="423" t="s">
        <v>1306</v>
      </c>
      <c r="D226" s="424" t="s">
        <v>1307</v>
      </c>
      <c r="E226" s="426" t="s">
        <v>975</v>
      </c>
      <c r="F226" s="427">
        <v>2175.87</v>
      </c>
      <c r="J226" s="339"/>
      <c r="L226" s="329"/>
      <c r="N226" s="340"/>
    </row>
    <row r="227" spans="1:14" ht="14" x14ac:dyDescent="0.25">
      <c r="A227" s="425"/>
      <c r="B227" s="425"/>
      <c r="C227" s="423" t="s">
        <v>1308</v>
      </c>
      <c r="D227" s="424" t="s">
        <v>1309</v>
      </c>
      <c r="E227" s="426" t="s">
        <v>978</v>
      </c>
      <c r="F227" s="427">
        <v>2472.58</v>
      </c>
      <c r="J227" s="339"/>
      <c r="L227" s="329"/>
      <c r="N227" s="340"/>
    </row>
    <row r="228" spans="1:14" ht="14" x14ac:dyDescent="0.25">
      <c r="A228" s="425"/>
      <c r="B228" s="425"/>
      <c r="C228" s="423" t="s">
        <v>1310</v>
      </c>
      <c r="D228" s="424" t="s">
        <v>1311</v>
      </c>
      <c r="E228" s="426" t="s">
        <v>981</v>
      </c>
      <c r="F228" s="427">
        <v>2769.29</v>
      </c>
      <c r="J228" s="339"/>
      <c r="L228" s="329"/>
      <c r="N228" s="340"/>
    </row>
    <row r="229" spans="1:14" ht="14" x14ac:dyDescent="0.25">
      <c r="A229" s="425"/>
      <c r="B229" s="425"/>
      <c r="C229" s="423" t="s">
        <v>1312</v>
      </c>
      <c r="D229" s="424" t="s">
        <v>1313</v>
      </c>
      <c r="E229" s="426" t="s">
        <v>984</v>
      </c>
      <c r="F229" s="427">
        <v>3066</v>
      </c>
      <c r="J229" s="339"/>
      <c r="L229" s="329"/>
      <c r="N229" s="340"/>
    </row>
    <row r="230" spans="1:14" ht="14" x14ac:dyDescent="0.25">
      <c r="A230" s="425"/>
      <c r="B230" s="425"/>
      <c r="C230" s="423" t="s">
        <v>1314</v>
      </c>
      <c r="D230" s="424" t="s">
        <v>1315</v>
      </c>
      <c r="E230" s="426" t="s">
        <v>987</v>
      </c>
      <c r="F230" s="427">
        <v>3362.71</v>
      </c>
      <c r="J230" s="339"/>
      <c r="L230" s="329"/>
      <c r="N230" s="340"/>
    </row>
    <row r="231" spans="1:14" ht="14" x14ac:dyDescent="0.25">
      <c r="A231" s="425"/>
      <c r="B231" s="425"/>
      <c r="C231" s="423" t="s">
        <v>1316</v>
      </c>
      <c r="D231" s="424" t="s">
        <v>1317</v>
      </c>
      <c r="E231" s="426" t="s">
        <v>990</v>
      </c>
      <c r="F231" s="427">
        <v>3758.33</v>
      </c>
      <c r="J231" s="339"/>
      <c r="L231" s="329"/>
      <c r="N231" s="340"/>
    </row>
    <row r="232" spans="1:14" ht="40.5" customHeight="1" x14ac:dyDescent="0.25">
      <c r="A232" s="425"/>
      <c r="B232" s="425"/>
      <c r="C232" s="423" t="s">
        <v>1318</v>
      </c>
      <c r="D232" s="424" t="s">
        <v>1319</v>
      </c>
      <c r="E232" s="426" t="s">
        <v>993</v>
      </c>
      <c r="F232" s="427">
        <v>4351.75</v>
      </c>
      <c r="J232" s="339"/>
      <c r="N232" s="340"/>
    </row>
    <row r="233" spans="1:14" ht="14" x14ac:dyDescent="0.25">
      <c r="A233" s="425"/>
      <c r="B233" s="425"/>
      <c r="C233" s="423" t="s">
        <v>1320</v>
      </c>
      <c r="D233" s="424" t="s">
        <v>1321</v>
      </c>
      <c r="E233" s="426" t="s">
        <v>996</v>
      </c>
      <c r="F233" s="427">
        <v>4945.17</v>
      </c>
      <c r="J233" s="339"/>
      <c r="L233" s="329"/>
      <c r="N233" s="340"/>
    </row>
    <row r="234" spans="1:14" ht="13.25" customHeight="1" x14ac:dyDescent="0.25">
      <c r="A234" s="425"/>
      <c r="B234" s="425"/>
      <c r="C234" s="423" t="s">
        <v>1322</v>
      </c>
      <c r="D234" s="424" t="s">
        <v>1323</v>
      </c>
      <c r="E234" s="426" t="s">
        <v>999</v>
      </c>
      <c r="F234" s="427">
        <v>5538.59</v>
      </c>
      <c r="J234" s="339"/>
      <c r="L234" s="329"/>
      <c r="N234" s="340"/>
    </row>
    <row r="235" spans="1:14" ht="14" x14ac:dyDescent="0.25">
      <c r="A235" s="425"/>
      <c r="B235" s="425"/>
      <c r="C235" s="423" t="s">
        <v>1324</v>
      </c>
      <c r="D235" s="424" t="s">
        <v>1325</v>
      </c>
      <c r="E235" s="426" t="s">
        <v>1002</v>
      </c>
      <c r="F235" s="427">
        <v>6132.01</v>
      </c>
      <c r="J235" s="339"/>
      <c r="L235" s="329"/>
      <c r="N235" s="340"/>
    </row>
    <row r="236" spans="1:14" ht="14" x14ac:dyDescent="0.25">
      <c r="A236" s="425"/>
      <c r="B236" s="425"/>
      <c r="C236" s="513" t="s">
        <v>1326</v>
      </c>
      <c r="D236" s="498" t="s">
        <v>1327</v>
      </c>
      <c r="E236" s="426" t="s">
        <v>1005</v>
      </c>
      <c r="F236" s="427">
        <v>6725.43</v>
      </c>
      <c r="J236" s="339"/>
      <c r="L236" s="329"/>
      <c r="N236" s="340"/>
    </row>
    <row r="237" spans="1:14" ht="14" x14ac:dyDescent="0.25">
      <c r="A237" s="486"/>
      <c r="B237" s="486"/>
      <c r="C237" s="514" t="s">
        <v>1328</v>
      </c>
      <c r="D237" s="498" t="s">
        <v>1329</v>
      </c>
      <c r="E237" s="515" t="s">
        <v>3404</v>
      </c>
      <c r="F237" s="492">
        <v>7318.85</v>
      </c>
      <c r="J237" s="339"/>
      <c r="L237" s="329"/>
      <c r="N237" s="340"/>
    </row>
    <row r="238" spans="1:14" ht="25" x14ac:dyDescent="0.25">
      <c r="A238" s="422" t="s">
        <v>1401</v>
      </c>
      <c r="B238" s="422" t="s">
        <v>1402</v>
      </c>
      <c r="C238" s="423"/>
      <c r="D238" s="424"/>
      <c r="E238" s="692" t="s">
        <v>1403</v>
      </c>
      <c r="F238" s="693"/>
      <c r="J238" s="339"/>
      <c r="L238" s="329"/>
      <c r="N238" s="340"/>
    </row>
    <row r="239" spans="1:14" ht="14.5" x14ac:dyDescent="0.25">
      <c r="A239" s="425"/>
      <c r="B239" s="425"/>
      <c r="C239" s="423" t="s">
        <v>3409</v>
      </c>
      <c r="D239" s="424" t="s">
        <v>1405</v>
      </c>
      <c r="E239" s="426" t="s">
        <v>3410</v>
      </c>
      <c r="F239" s="427">
        <v>31.18</v>
      </c>
      <c r="J239" s="339"/>
      <c r="L239" s="329"/>
      <c r="N239" s="340"/>
    </row>
    <row r="240" spans="1:14" ht="14.5" x14ac:dyDescent="0.25">
      <c r="A240" s="425"/>
      <c r="B240" s="425"/>
      <c r="C240" s="423" t="s">
        <v>3411</v>
      </c>
      <c r="D240" s="424" t="s">
        <v>1408</v>
      </c>
      <c r="E240" s="426" t="s">
        <v>3412</v>
      </c>
      <c r="F240" s="427">
        <v>49.88</v>
      </c>
      <c r="J240" s="339"/>
      <c r="L240" s="329"/>
      <c r="N240" s="340"/>
    </row>
    <row r="241" spans="1:14" ht="14.5" x14ac:dyDescent="0.25">
      <c r="A241" s="425"/>
      <c r="B241" s="425"/>
      <c r="C241" s="423" t="s">
        <v>3413</v>
      </c>
      <c r="D241" s="424" t="s">
        <v>1411</v>
      </c>
      <c r="E241" s="426" t="s">
        <v>3025</v>
      </c>
      <c r="F241" s="427">
        <v>72.739999999999995</v>
      </c>
      <c r="J241" s="339"/>
      <c r="L241" s="329"/>
      <c r="N241" s="340"/>
    </row>
    <row r="242" spans="1:14" ht="13.25" customHeight="1" x14ac:dyDescent="0.25">
      <c r="A242" s="425"/>
      <c r="B242" s="425"/>
      <c r="C242" s="423" t="s">
        <v>3414</v>
      </c>
      <c r="D242" s="424" t="s">
        <v>1414</v>
      </c>
      <c r="E242" s="426" t="s">
        <v>3028</v>
      </c>
      <c r="F242" s="427">
        <v>103.92</v>
      </c>
      <c r="J242" s="339"/>
      <c r="L242" s="329"/>
      <c r="N242" s="340"/>
    </row>
    <row r="243" spans="1:14" ht="14" x14ac:dyDescent="0.25">
      <c r="A243" s="425"/>
      <c r="B243" s="425"/>
      <c r="C243" s="423" t="s">
        <v>1416</v>
      </c>
      <c r="D243" s="424" t="s">
        <v>1417</v>
      </c>
      <c r="E243" s="426" t="s">
        <v>1418</v>
      </c>
      <c r="F243" s="427">
        <v>135.09</v>
      </c>
      <c r="J243" s="339"/>
      <c r="L243" s="329"/>
      <c r="N243" s="340"/>
    </row>
    <row r="244" spans="1:14" ht="14" x14ac:dyDescent="0.25">
      <c r="A244" s="425"/>
      <c r="B244" s="425"/>
      <c r="C244" s="423" t="s">
        <v>1419</v>
      </c>
      <c r="D244" s="424" t="s">
        <v>1420</v>
      </c>
      <c r="E244" s="426" t="s">
        <v>1421</v>
      </c>
      <c r="F244" s="427">
        <v>166.27</v>
      </c>
      <c r="J244" s="339"/>
      <c r="L244" s="329"/>
      <c r="N244" s="340"/>
    </row>
    <row r="245" spans="1:14" ht="14" x14ac:dyDescent="0.25">
      <c r="A245" s="428"/>
      <c r="B245" s="428"/>
      <c r="C245" s="423" t="s">
        <v>1422</v>
      </c>
      <c r="D245" s="424" t="s">
        <v>1423</v>
      </c>
      <c r="E245" s="426" t="s">
        <v>1424</v>
      </c>
      <c r="F245" s="427">
        <v>195.88</v>
      </c>
      <c r="J245" s="339"/>
      <c r="L245" s="329"/>
      <c r="N245" s="340"/>
    </row>
    <row r="246" spans="1:14" ht="14" x14ac:dyDescent="0.25">
      <c r="A246" s="440"/>
      <c r="B246" s="441"/>
      <c r="C246" s="520" t="s">
        <v>1425</v>
      </c>
      <c r="D246" s="521" t="s">
        <v>1426</v>
      </c>
      <c r="E246" s="517" t="s">
        <v>1427</v>
      </c>
      <c r="F246" s="427">
        <v>228.62</v>
      </c>
      <c r="J246" s="339"/>
      <c r="L246" s="329"/>
      <c r="N246" s="340"/>
    </row>
    <row r="247" spans="1:14" ht="14" x14ac:dyDescent="0.25">
      <c r="A247" s="425"/>
      <c r="B247" s="432"/>
      <c r="C247" s="433" t="s">
        <v>1428</v>
      </c>
      <c r="D247" s="434" t="s">
        <v>1429</v>
      </c>
      <c r="E247" s="426" t="s">
        <v>1430</v>
      </c>
      <c r="F247" s="427">
        <v>259.79000000000002</v>
      </c>
      <c r="J247" s="339"/>
      <c r="L247" s="329"/>
      <c r="N247" s="340"/>
    </row>
    <row r="248" spans="1:14" ht="12.75" customHeight="1" x14ac:dyDescent="0.25">
      <c r="A248" s="425"/>
      <c r="B248" s="432"/>
      <c r="C248" s="431" t="s">
        <v>1431</v>
      </c>
      <c r="D248" s="424" t="s">
        <v>1432</v>
      </c>
      <c r="E248" s="426" t="s">
        <v>1433</v>
      </c>
      <c r="F248" s="427">
        <v>290.97000000000003</v>
      </c>
      <c r="J248" s="339"/>
      <c r="N248" s="340"/>
    </row>
    <row r="249" spans="1:14" ht="14" x14ac:dyDescent="0.25">
      <c r="A249" s="425"/>
      <c r="B249" s="432"/>
      <c r="C249" s="431" t="s">
        <v>1434</v>
      </c>
      <c r="D249" s="424" t="s">
        <v>1435</v>
      </c>
      <c r="E249" s="426" t="s">
        <v>1436</v>
      </c>
      <c r="F249" s="427">
        <v>322.14</v>
      </c>
      <c r="J249" s="339"/>
      <c r="L249" s="329"/>
      <c r="N249" s="340"/>
    </row>
    <row r="250" spans="1:14" ht="14" x14ac:dyDescent="0.25">
      <c r="A250" s="425"/>
      <c r="B250" s="432"/>
      <c r="C250" s="431" t="s">
        <v>1437</v>
      </c>
      <c r="D250" s="424" t="s">
        <v>1438</v>
      </c>
      <c r="E250" s="426" t="s">
        <v>1439</v>
      </c>
      <c r="F250" s="427">
        <v>353.32</v>
      </c>
      <c r="J250" s="339"/>
      <c r="L250" s="329"/>
      <c r="N250" s="340"/>
    </row>
    <row r="251" spans="1:14" ht="14" x14ac:dyDescent="0.25">
      <c r="A251" s="425"/>
      <c r="B251" s="432"/>
      <c r="C251" s="431" t="s">
        <v>1440</v>
      </c>
      <c r="D251" s="424" t="s">
        <v>1441</v>
      </c>
      <c r="E251" s="426" t="s">
        <v>1442</v>
      </c>
      <c r="F251" s="427">
        <v>394.88</v>
      </c>
      <c r="J251" s="339"/>
      <c r="L251" s="329"/>
      <c r="N251" s="340"/>
    </row>
    <row r="252" spans="1:14" ht="14" x14ac:dyDescent="0.25">
      <c r="A252" s="425"/>
      <c r="B252" s="432"/>
      <c r="C252" s="431" t="s">
        <v>1443</v>
      </c>
      <c r="D252" s="424" t="s">
        <v>1444</v>
      </c>
      <c r="E252" s="426" t="s">
        <v>1445</v>
      </c>
      <c r="F252" s="427">
        <v>457.23</v>
      </c>
      <c r="J252" s="339"/>
      <c r="L252" s="329"/>
      <c r="N252" s="340"/>
    </row>
    <row r="253" spans="1:14" ht="14" x14ac:dyDescent="0.25">
      <c r="A253" s="425"/>
      <c r="B253" s="432"/>
      <c r="C253" s="431" t="s">
        <v>1446</v>
      </c>
      <c r="D253" s="424" t="s">
        <v>1447</v>
      </c>
      <c r="E253" s="426" t="s">
        <v>1448</v>
      </c>
      <c r="F253" s="427">
        <v>519.58000000000004</v>
      </c>
      <c r="J253" s="339"/>
      <c r="L253" s="329"/>
      <c r="N253" s="340"/>
    </row>
    <row r="254" spans="1:14" ht="14" x14ac:dyDescent="0.25">
      <c r="A254" s="425"/>
      <c r="B254" s="432"/>
      <c r="C254" s="431" t="s">
        <v>1449</v>
      </c>
      <c r="D254" s="424" t="s">
        <v>1450</v>
      </c>
      <c r="E254" s="426" t="s">
        <v>1451</v>
      </c>
      <c r="F254" s="427">
        <v>581.92999999999995</v>
      </c>
      <c r="J254" s="339"/>
      <c r="L254" s="329"/>
      <c r="N254" s="340"/>
    </row>
    <row r="255" spans="1:14" ht="14" x14ac:dyDescent="0.25">
      <c r="A255" s="425"/>
      <c r="B255" s="432"/>
      <c r="C255" s="431" t="s">
        <v>1452</v>
      </c>
      <c r="D255" s="424" t="s">
        <v>1453</v>
      </c>
      <c r="E255" s="426" t="s">
        <v>1454</v>
      </c>
      <c r="F255" s="427">
        <v>644.28</v>
      </c>
      <c r="J255" s="339"/>
      <c r="L255" s="329"/>
      <c r="N255" s="340"/>
    </row>
    <row r="256" spans="1:14" ht="14" x14ac:dyDescent="0.25">
      <c r="A256" s="425"/>
      <c r="B256" s="432"/>
      <c r="C256" s="431" t="s">
        <v>1455</v>
      </c>
      <c r="D256" s="424" t="s">
        <v>1456</v>
      </c>
      <c r="E256" s="426" t="s">
        <v>1457</v>
      </c>
      <c r="F256" s="427">
        <v>706.63</v>
      </c>
      <c r="J256" s="339"/>
      <c r="L256" s="329"/>
      <c r="N256" s="340"/>
    </row>
    <row r="257" spans="1:14" ht="14" x14ac:dyDescent="0.25">
      <c r="A257" s="425"/>
      <c r="B257" s="432"/>
      <c r="C257" s="431" t="s">
        <v>1458</v>
      </c>
      <c r="D257" s="424" t="s">
        <v>1459</v>
      </c>
      <c r="E257" s="426" t="s">
        <v>1460</v>
      </c>
      <c r="F257" s="427">
        <v>789.77</v>
      </c>
      <c r="J257" s="339"/>
      <c r="L257" s="329"/>
      <c r="N257" s="340"/>
    </row>
    <row r="258" spans="1:14" ht="13.25" customHeight="1" x14ac:dyDescent="0.25">
      <c r="A258" s="428"/>
      <c r="B258" s="437"/>
      <c r="C258" s="431" t="s">
        <v>1461</v>
      </c>
      <c r="D258" s="424" t="s">
        <v>1462</v>
      </c>
      <c r="E258" s="426" t="s">
        <v>3415</v>
      </c>
      <c r="F258" s="427">
        <v>914.47</v>
      </c>
      <c r="J258" s="339"/>
      <c r="L258" s="329"/>
      <c r="N258" s="340"/>
    </row>
    <row r="259" spans="1:14" ht="25" x14ac:dyDescent="0.25">
      <c r="A259" s="438" t="s">
        <v>1513</v>
      </c>
      <c r="B259" s="438" t="s">
        <v>1514</v>
      </c>
      <c r="C259" s="423"/>
      <c r="D259" s="424"/>
      <c r="E259" s="692" t="s">
        <v>1515</v>
      </c>
      <c r="F259" s="693"/>
      <c r="J259" s="339"/>
      <c r="L259" s="329"/>
      <c r="N259" s="340"/>
    </row>
    <row r="260" spans="1:14" ht="14" x14ac:dyDescent="0.25">
      <c r="A260" s="425"/>
      <c r="B260" s="425"/>
      <c r="C260" s="423" t="s">
        <v>1516</v>
      </c>
      <c r="D260" s="424" t="s">
        <v>1517</v>
      </c>
      <c r="E260" s="426" t="s">
        <v>1518</v>
      </c>
      <c r="F260" s="427">
        <v>118.86</v>
      </c>
      <c r="J260" s="339"/>
      <c r="L260" s="329"/>
      <c r="N260" s="340"/>
    </row>
    <row r="261" spans="1:14" ht="14" x14ac:dyDescent="0.25">
      <c r="A261" s="425"/>
      <c r="B261" s="425"/>
      <c r="C261" s="423" t="s">
        <v>1519</v>
      </c>
      <c r="D261" s="424" t="s">
        <v>1520</v>
      </c>
      <c r="E261" s="426" t="s">
        <v>1521</v>
      </c>
      <c r="F261" s="427">
        <v>137.63</v>
      </c>
      <c r="J261" s="339"/>
      <c r="L261" s="329"/>
      <c r="N261" s="340"/>
    </row>
    <row r="262" spans="1:14" ht="40.5" customHeight="1" x14ac:dyDescent="0.25">
      <c r="A262" s="425"/>
      <c r="B262" s="425"/>
      <c r="C262" s="423" t="s">
        <v>1522</v>
      </c>
      <c r="D262" s="424" t="s">
        <v>1523</v>
      </c>
      <c r="E262" s="426" t="s">
        <v>1524</v>
      </c>
      <c r="F262" s="427">
        <v>156.4</v>
      </c>
      <c r="J262" s="339"/>
      <c r="N262" s="340"/>
    </row>
    <row r="263" spans="1:14" ht="14" x14ac:dyDescent="0.25">
      <c r="A263" s="428"/>
      <c r="B263" s="428"/>
      <c r="C263" s="423" t="s">
        <v>1525</v>
      </c>
      <c r="D263" s="424" t="s">
        <v>1526</v>
      </c>
      <c r="E263" s="426" t="s">
        <v>3416</v>
      </c>
      <c r="F263" s="427">
        <v>175.17</v>
      </c>
      <c r="J263" s="339"/>
      <c r="L263" s="329"/>
      <c r="N263" s="340"/>
    </row>
    <row r="264" spans="1:14" ht="37.5" x14ac:dyDescent="0.25">
      <c r="A264" s="422" t="s">
        <v>1527</v>
      </c>
      <c r="B264" s="422" t="s">
        <v>3417</v>
      </c>
      <c r="C264" s="423"/>
      <c r="D264" s="424"/>
      <c r="E264" s="692" t="s">
        <v>1529</v>
      </c>
      <c r="F264" s="693"/>
      <c r="J264" s="339"/>
      <c r="L264" s="329"/>
      <c r="N264" s="340"/>
    </row>
    <row r="265" spans="1:14" ht="14.5" x14ac:dyDescent="0.25">
      <c r="A265" s="425"/>
      <c r="B265" s="425"/>
      <c r="C265" s="423" t="s">
        <v>3418</v>
      </c>
      <c r="D265" s="424" t="s">
        <v>1531</v>
      </c>
      <c r="E265" s="426" t="s">
        <v>3419</v>
      </c>
      <c r="F265" s="427">
        <v>133.24</v>
      </c>
      <c r="J265" s="339"/>
      <c r="L265" s="329"/>
      <c r="N265" s="340"/>
    </row>
    <row r="266" spans="1:14" ht="14.5" x14ac:dyDescent="0.25">
      <c r="A266" s="425"/>
      <c r="B266" s="425"/>
      <c r="C266" s="423" t="s">
        <v>3420</v>
      </c>
      <c r="D266" s="424" t="s">
        <v>1534</v>
      </c>
      <c r="E266" s="426" t="s">
        <v>3421</v>
      </c>
      <c r="F266" s="427">
        <v>266.48</v>
      </c>
      <c r="J266" s="339"/>
      <c r="L266" s="329"/>
      <c r="N266" s="340"/>
    </row>
    <row r="267" spans="1:14" ht="14" x14ac:dyDescent="0.25">
      <c r="A267" s="425"/>
      <c r="B267" s="425"/>
      <c r="C267" s="423" t="s">
        <v>1536</v>
      </c>
      <c r="D267" s="424" t="s">
        <v>1537</v>
      </c>
      <c r="E267" s="426" t="s">
        <v>1538</v>
      </c>
      <c r="F267" s="427">
        <v>407.32</v>
      </c>
      <c r="J267" s="339"/>
      <c r="L267" s="329"/>
      <c r="N267" s="340"/>
    </row>
    <row r="268" spans="1:14" ht="14" x14ac:dyDescent="0.25">
      <c r="A268" s="425"/>
      <c r="B268" s="425"/>
      <c r="C268" s="423" t="s">
        <v>1539</v>
      </c>
      <c r="D268" s="424" t="s">
        <v>1540</v>
      </c>
      <c r="E268" s="426" t="s">
        <v>1541</v>
      </c>
      <c r="F268" s="427">
        <v>732.82</v>
      </c>
      <c r="J268" s="339"/>
      <c r="L268" s="329"/>
      <c r="N268" s="340"/>
    </row>
    <row r="269" spans="1:14" ht="14" x14ac:dyDescent="0.25">
      <c r="A269" s="425"/>
      <c r="B269" s="425"/>
      <c r="C269" s="423" t="s">
        <v>1542</v>
      </c>
      <c r="D269" s="424" t="s">
        <v>1543</v>
      </c>
      <c r="E269" s="426" t="s">
        <v>1544</v>
      </c>
      <c r="F269" s="427">
        <v>1132.54</v>
      </c>
      <c r="J269" s="339"/>
      <c r="L269" s="329"/>
      <c r="N269" s="340"/>
    </row>
    <row r="270" spans="1:14" ht="14" x14ac:dyDescent="0.25">
      <c r="A270" s="425"/>
      <c r="B270" s="425"/>
      <c r="C270" s="423" t="s">
        <v>1545</v>
      </c>
      <c r="D270" s="424" t="s">
        <v>1546</v>
      </c>
      <c r="E270" s="426" t="s">
        <v>1547</v>
      </c>
      <c r="F270" s="427">
        <v>1532.26</v>
      </c>
      <c r="J270" s="339"/>
      <c r="L270" s="329"/>
      <c r="N270" s="340"/>
    </row>
    <row r="271" spans="1:14" ht="14" x14ac:dyDescent="0.25">
      <c r="A271" s="425"/>
      <c r="B271" s="425"/>
      <c r="C271" s="423" t="s">
        <v>1548</v>
      </c>
      <c r="D271" s="424" t="s">
        <v>1549</v>
      </c>
      <c r="E271" s="426" t="s">
        <v>1550</v>
      </c>
      <c r="F271" s="427">
        <v>1931.98</v>
      </c>
      <c r="J271" s="339"/>
      <c r="L271" s="329"/>
      <c r="N271" s="340"/>
    </row>
    <row r="272" spans="1:14" ht="13.25" customHeight="1" x14ac:dyDescent="0.25">
      <c r="A272" s="425"/>
      <c r="B272" s="425"/>
      <c r="C272" s="423" t="s">
        <v>1551</v>
      </c>
      <c r="D272" s="424" t="s">
        <v>1552</v>
      </c>
      <c r="E272" s="426" t="s">
        <v>1553</v>
      </c>
      <c r="F272" s="427">
        <v>2331.71</v>
      </c>
      <c r="J272" s="339"/>
      <c r="L272" s="329"/>
      <c r="N272" s="340"/>
    </row>
    <row r="273" spans="1:14" ht="14" x14ac:dyDescent="0.25">
      <c r="A273" s="425"/>
      <c r="B273" s="425"/>
      <c r="C273" s="423" t="s">
        <v>1554</v>
      </c>
      <c r="D273" s="424" t="s">
        <v>1555</v>
      </c>
      <c r="E273" s="426" t="s">
        <v>1556</v>
      </c>
      <c r="F273" s="427">
        <v>2731.43</v>
      </c>
      <c r="J273" s="339"/>
      <c r="L273" s="329"/>
      <c r="N273" s="340"/>
    </row>
    <row r="274" spans="1:14" ht="14" x14ac:dyDescent="0.25">
      <c r="A274" s="425"/>
      <c r="B274" s="425"/>
      <c r="C274" s="423" t="s">
        <v>1557</v>
      </c>
      <c r="D274" s="424" t="s">
        <v>1558</v>
      </c>
      <c r="E274" s="426" t="s">
        <v>1559</v>
      </c>
      <c r="F274" s="427">
        <v>3131.15</v>
      </c>
      <c r="J274" s="339"/>
      <c r="L274" s="329"/>
      <c r="N274" s="340"/>
    </row>
    <row r="275" spans="1:14" ht="14" x14ac:dyDescent="0.25">
      <c r="A275" s="425"/>
      <c r="B275" s="425"/>
      <c r="C275" s="423" t="s">
        <v>1560</v>
      </c>
      <c r="D275" s="424" t="s">
        <v>1561</v>
      </c>
      <c r="E275" s="426" t="s">
        <v>1562</v>
      </c>
      <c r="F275" s="427">
        <v>3664.11</v>
      </c>
      <c r="J275" s="339"/>
      <c r="L275" s="329"/>
      <c r="N275" s="340"/>
    </row>
    <row r="276" spans="1:14" ht="14" x14ac:dyDescent="0.25">
      <c r="A276" s="425"/>
      <c r="B276" s="425"/>
      <c r="C276" s="423" t="s">
        <v>1563</v>
      </c>
      <c r="D276" s="424" t="s">
        <v>1564</v>
      </c>
      <c r="E276" s="426" t="s">
        <v>1565</v>
      </c>
      <c r="F276" s="427">
        <v>4463.55</v>
      </c>
      <c r="J276" s="339"/>
      <c r="L276" s="329"/>
      <c r="N276" s="340"/>
    </row>
    <row r="277" spans="1:14" ht="12.75" customHeight="1" x14ac:dyDescent="0.25">
      <c r="A277" s="425"/>
      <c r="B277" s="425"/>
      <c r="C277" s="423" t="s">
        <v>1566</v>
      </c>
      <c r="D277" s="424" t="s">
        <v>1567</v>
      </c>
      <c r="E277" s="426" t="s">
        <v>1568</v>
      </c>
      <c r="F277" s="427">
        <v>5262.99</v>
      </c>
      <c r="J277" s="339"/>
      <c r="N277" s="340"/>
    </row>
    <row r="278" spans="1:14" ht="14" x14ac:dyDescent="0.25">
      <c r="A278" s="425"/>
      <c r="B278" s="425"/>
      <c r="C278" s="423" t="s">
        <v>1569</v>
      </c>
      <c r="D278" s="424" t="s">
        <v>1570</v>
      </c>
      <c r="E278" s="426" t="s">
        <v>1571</v>
      </c>
      <c r="F278" s="427">
        <v>6062.44</v>
      </c>
      <c r="J278" s="339"/>
      <c r="L278" s="329"/>
      <c r="N278" s="340"/>
    </row>
    <row r="279" spans="1:14" ht="14" x14ac:dyDescent="0.25">
      <c r="A279" s="425"/>
      <c r="B279" s="425"/>
      <c r="C279" s="423" t="s">
        <v>1572</v>
      </c>
      <c r="D279" s="424" t="s">
        <v>1573</v>
      </c>
      <c r="E279" s="426" t="s">
        <v>1574</v>
      </c>
      <c r="F279" s="427">
        <v>6861.88</v>
      </c>
      <c r="J279" s="339"/>
      <c r="L279" s="329"/>
      <c r="N279" s="340"/>
    </row>
    <row r="280" spans="1:14" ht="14" x14ac:dyDescent="0.25">
      <c r="A280" s="425"/>
      <c r="B280" s="425"/>
      <c r="C280" s="423" t="s">
        <v>1575</v>
      </c>
      <c r="D280" s="424" t="s">
        <v>1576</v>
      </c>
      <c r="E280" s="426" t="s">
        <v>1577</v>
      </c>
      <c r="F280" s="427">
        <v>7661.32</v>
      </c>
      <c r="J280" s="339"/>
      <c r="L280" s="329"/>
      <c r="N280" s="340"/>
    </row>
    <row r="281" spans="1:14" ht="14" x14ac:dyDescent="0.25">
      <c r="A281" s="425"/>
      <c r="B281" s="425"/>
      <c r="C281" s="423" t="s">
        <v>1578</v>
      </c>
      <c r="D281" s="424" t="s">
        <v>1579</v>
      </c>
      <c r="E281" s="426" t="s">
        <v>1580</v>
      </c>
      <c r="F281" s="427">
        <v>8460.76</v>
      </c>
      <c r="J281" s="339"/>
      <c r="L281" s="329"/>
      <c r="N281" s="340"/>
    </row>
    <row r="282" spans="1:14" ht="14" x14ac:dyDescent="0.25">
      <c r="A282" s="425"/>
      <c r="B282" s="425"/>
      <c r="C282" s="423" t="s">
        <v>1581</v>
      </c>
      <c r="D282" s="424" t="s">
        <v>1582</v>
      </c>
      <c r="E282" s="426" t="s">
        <v>1583</v>
      </c>
      <c r="F282" s="427">
        <v>9260.2000000000007</v>
      </c>
      <c r="J282" s="339"/>
      <c r="L282" s="329"/>
      <c r="N282" s="340"/>
    </row>
    <row r="283" spans="1:14" ht="14" x14ac:dyDescent="0.25">
      <c r="A283" s="425"/>
      <c r="B283" s="425"/>
      <c r="C283" s="423" t="s">
        <v>1584</v>
      </c>
      <c r="D283" s="424" t="s">
        <v>1585</v>
      </c>
      <c r="E283" s="426" t="s">
        <v>1586</v>
      </c>
      <c r="F283" s="427">
        <v>10326.129999999999</v>
      </c>
      <c r="J283" s="339"/>
      <c r="L283" s="329"/>
      <c r="N283" s="340"/>
    </row>
    <row r="284" spans="1:14" ht="14" x14ac:dyDescent="0.25">
      <c r="A284" s="425"/>
      <c r="B284" s="425"/>
      <c r="C284" s="423" t="s">
        <v>1587</v>
      </c>
      <c r="D284" s="424" t="s">
        <v>1588</v>
      </c>
      <c r="E284" s="426" t="s">
        <v>1589</v>
      </c>
      <c r="F284" s="427">
        <v>11925.01</v>
      </c>
      <c r="J284" s="339"/>
      <c r="L284" s="329"/>
      <c r="N284" s="340"/>
    </row>
    <row r="285" spans="1:14" ht="14" x14ac:dyDescent="0.25">
      <c r="A285" s="425"/>
      <c r="B285" s="425"/>
      <c r="C285" s="423" t="s">
        <v>1590</v>
      </c>
      <c r="D285" s="424" t="s">
        <v>1591</v>
      </c>
      <c r="E285" s="426" t="s">
        <v>1592</v>
      </c>
      <c r="F285" s="427">
        <v>13487.39</v>
      </c>
      <c r="J285" s="339"/>
      <c r="L285" s="329"/>
      <c r="N285" s="340"/>
    </row>
    <row r="286" spans="1:14" ht="14" x14ac:dyDescent="0.25">
      <c r="A286" s="425"/>
      <c r="B286" s="425"/>
      <c r="C286" s="423" t="s">
        <v>1593</v>
      </c>
      <c r="D286" s="424" t="s">
        <v>1594</v>
      </c>
      <c r="E286" s="426" t="s">
        <v>1595</v>
      </c>
      <c r="F286" s="427">
        <v>15655.74</v>
      </c>
      <c r="J286" s="339"/>
      <c r="L286" s="329"/>
      <c r="N286" s="340"/>
    </row>
    <row r="287" spans="1:14" ht="13.25" customHeight="1" x14ac:dyDescent="0.25">
      <c r="A287" s="425"/>
      <c r="B287" s="425"/>
      <c r="C287" s="423" t="s">
        <v>1596</v>
      </c>
      <c r="D287" s="424" t="s">
        <v>1597</v>
      </c>
      <c r="E287" s="426" t="s">
        <v>1598</v>
      </c>
      <c r="F287" s="427">
        <v>19386.47</v>
      </c>
      <c r="J287" s="339"/>
      <c r="L287" s="329"/>
      <c r="N287" s="340"/>
    </row>
    <row r="288" spans="1:14" ht="14" x14ac:dyDescent="0.25">
      <c r="A288" s="425"/>
      <c r="B288" s="425"/>
      <c r="C288" s="423" t="s">
        <v>1599</v>
      </c>
      <c r="D288" s="424" t="s">
        <v>1600</v>
      </c>
      <c r="E288" s="426" t="s">
        <v>1601</v>
      </c>
      <c r="F288" s="427">
        <v>22584.240000000002</v>
      </c>
      <c r="J288" s="339"/>
      <c r="L288" s="329"/>
      <c r="N288" s="340"/>
    </row>
    <row r="289" spans="1:14" ht="14" x14ac:dyDescent="0.25">
      <c r="A289" s="425"/>
      <c r="B289" s="425"/>
      <c r="C289" s="423" t="s">
        <v>1602</v>
      </c>
      <c r="D289" s="424" t="s">
        <v>1603</v>
      </c>
      <c r="E289" s="426" t="s">
        <v>1604</v>
      </c>
      <c r="F289" s="427">
        <v>25782.01</v>
      </c>
      <c r="J289" s="339"/>
      <c r="L289" s="329"/>
      <c r="N289" s="340"/>
    </row>
    <row r="290" spans="1:14" ht="14" x14ac:dyDescent="0.25">
      <c r="A290" s="425"/>
      <c r="B290" s="425"/>
      <c r="C290" s="423" t="s">
        <v>1605</v>
      </c>
      <c r="D290" s="424" t="s">
        <v>1606</v>
      </c>
      <c r="E290" s="426" t="s">
        <v>1607</v>
      </c>
      <c r="F290" s="427">
        <v>28979.78</v>
      </c>
      <c r="J290" s="339"/>
      <c r="L290" s="329"/>
      <c r="N290" s="340"/>
    </row>
    <row r="291" spans="1:14" ht="14" x14ac:dyDescent="0.25">
      <c r="A291" s="425"/>
      <c r="B291" s="425"/>
      <c r="C291" s="423" t="s">
        <v>1608</v>
      </c>
      <c r="D291" s="424" t="s">
        <v>1609</v>
      </c>
      <c r="E291" s="426" t="s">
        <v>1610</v>
      </c>
      <c r="F291" s="427">
        <v>32177.54</v>
      </c>
      <c r="J291" s="339"/>
      <c r="L291" s="329"/>
      <c r="N291" s="340"/>
    </row>
    <row r="292" spans="1:14" ht="14" x14ac:dyDescent="0.25">
      <c r="A292" s="428"/>
      <c r="B292" s="428"/>
      <c r="C292" s="423" t="s">
        <v>1611</v>
      </c>
      <c r="D292" s="424" t="s">
        <v>1612</v>
      </c>
      <c r="E292" s="426" t="s">
        <v>3422</v>
      </c>
      <c r="F292" s="427">
        <v>35375.300000000003</v>
      </c>
      <c r="J292" s="339"/>
      <c r="L292" s="329"/>
      <c r="N292" s="340"/>
    </row>
    <row r="293" spans="1:14" ht="25" x14ac:dyDescent="0.25">
      <c r="A293" s="422" t="s">
        <v>1647</v>
      </c>
      <c r="B293" s="422" t="s">
        <v>1648</v>
      </c>
      <c r="C293" s="423"/>
      <c r="D293" s="424"/>
      <c r="E293" s="692" t="s">
        <v>1649</v>
      </c>
      <c r="F293" s="693"/>
      <c r="J293" s="339"/>
      <c r="L293" s="329"/>
      <c r="N293" s="340"/>
    </row>
    <row r="294" spans="1:14" ht="14" x14ac:dyDescent="0.25">
      <c r="A294" s="425"/>
      <c r="B294" s="425"/>
      <c r="C294" s="423" t="s">
        <v>1650</v>
      </c>
      <c r="D294" s="424" t="s">
        <v>1651</v>
      </c>
      <c r="E294" s="426" t="s">
        <v>1652</v>
      </c>
      <c r="F294" s="427">
        <v>7735.59</v>
      </c>
      <c r="J294" s="339"/>
      <c r="L294" s="329"/>
      <c r="N294" s="340"/>
    </row>
    <row r="295" spans="1:14" ht="28.5" customHeight="1" x14ac:dyDescent="0.25">
      <c r="A295" s="425"/>
      <c r="B295" s="425"/>
      <c r="C295" s="423" t="s">
        <v>1653</v>
      </c>
      <c r="D295" s="424" t="s">
        <v>1654</v>
      </c>
      <c r="E295" s="426" t="s">
        <v>1655</v>
      </c>
      <c r="F295" s="427">
        <v>12376.95</v>
      </c>
      <c r="J295" s="339"/>
      <c r="N295" s="340"/>
    </row>
    <row r="296" spans="1:14" ht="14" x14ac:dyDescent="0.25">
      <c r="A296" s="428"/>
      <c r="B296" s="428"/>
      <c r="C296" s="423" t="s">
        <v>1656</v>
      </c>
      <c r="D296" s="424" t="s">
        <v>1657</v>
      </c>
      <c r="E296" s="426" t="s">
        <v>3423</v>
      </c>
      <c r="F296" s="427">
        <v>17018.3</v>
      </c>
      <c r="J296" s="339"/>
      <c r="L296" s="329"/>
      <c r="N296" s="340"/>
    </row>
    <row r="297" spans="1:14" ht="25" x14ac:dyDescent="0.25">
      <c r="A297" s="422" t="s">
        <v>1658</v>
      </c>
      <c r="B297" s="422" t="s">
        <v>1659</v>
      </c>
      <c r="C297" s="423"/>
      <c r="D297" s="424"/>
      <c r="E297" s="692" t="s">
        <v>1660</v>
      </c>
      <c r="F297" s="693"/>
      <c r="J297" s="339"/>
      <c r="L297" s="329"/>
      <c r="N297" s="340"/>
    </row>
    <row r="298" spans="1:14" ht="14" x14ac:dyDescent="0.25">
      <c r="A298" s="425"/>
      <c r="B298" s="425"/>
      <c r="C298" s="423" t="s">
        <v>1661</v>
      </c>
      <c r="D298" s="424" t="s">
        <v>1662</v>
      </c>
      <c r="E298" s="426" t="s">
        <v>1663</v>
      </c>
      <c r="F298" s="427">
        <v>2065.3200000000002</v>
      </c>
      <c r="J298" s="339"/>
      <c r="L298" s="329"/>
      <c r="N298" s="340"/>
    </row>
    <row r="299" spans="1:14" ht="14" x14ac:dyDescent="0.25">
      <c r="A299" s="425"/>
      <c r="B299" s="425"/>
      <c r="C299" s="513" t="s">
        <v>1664</v>
      </c>
      <c r="D299" s="498" t="s">
        <v>1665</v>
      </c>
      <c r="E299" s="426" t="s">
        <v>1666</v>
      </c>
      <c r="F299" s="427">
        <v>4130.6400000000003</v>
      </c>
      <c r="J299" s="339"/>
      <c r="L299" s="329"/>
      <c r="N299" s="340"/>
    </row>
    <row r="300" spans="1:14" ht="14" x14ac:dyDescent="0.25">
      <c r="A300" s="486"/>
      <c r="B300" s="486"/>
      <c r="C300" s="514" t="s">
        <v>1667</v>
      </c>
      <c r="D300" s="498" t="s">
        <v>1668</v>
      </c>
      <c r="E300" s="515" t="s">
        <v>3424</v>
      </c>
      <c r="F300" s="492">
        <v>6195.96</v>
      </c>
      <c r="J300" s="339"/>
      <c r="L300" s="329"/>
      <c r="N300" s="340"/>
    </row>
    <row r="301" spans="1:14" ht="25" x14ac:dyDescent="0.25">
      <c r="A301" s="422" t="s">
        <v>1669</v>
      </c>
      <c r="B301" s="422" t="s">
        <v>1670</v>
      </c>
      <c r="C301" s="423"/>
      <c r="D301" s="424"/>
      <c r="E301" s="692" t="s">
        <v>1671</v>
      </c>
      <c r="F301" s="693"/>
      <c r="J301" s="339"/>
      <c r="L301" s="329"/>
      <c r="N301" s="340"/>
    </row>
    <row r="302" spans="1:14" ht="14.5" x14ac:dyDescent="0.25">
      <c r="A302" s="425"/>
      <c r="B302" s="425"/>
      <c r="C302" s="423" t="s">
        <v>3425</v>
      </c>
      <c r="D302" s="424" t="s">
        <v>1673</v>
      </c>
      <c r="E302" s="426" t="s">
        <v>3426</v>
      </c>
      <c r="F302" s="427">
        <v>238.48</v>
      </c>
      <c r="J302" s="339"/>
      <c r="L302" s="329"/>
      <c r="N302" s="340"/>
    </row>
    <row r="303" spans="1:14" ht="14.5" x14ac:dyDescent="0.25">
      <c r="A303" s="425"/>
      <c r="B303" s="425"/>
      <c r="C303" s="423" t="s">
        <v>3427</v>
      </c>
      <c r="D303" s="424" t="s">
        <v>1676</v>
      </c>
      <c r="E303" s="426" t="s">
        <v>3428</v>
      </c>
      <c r="F303" s="427">
        <v>417.34</v>
      </c>
      <c r="J303" s="339"/>
      <c r="L303" s="329"/>
      <c r="N303" s="340"/>
    </row>
    <row r="304" spans="1:14" ht="14.5" x14ac:dyDescent="0.25">
      <c r="A304" s="428"/>
      <c r="B304" s="428"/>
      <c r="C304" s="423" t="s">
        <v>3429</v>
      </c>
      <c r="D304" s="424" t="s">
        <v>1679</v>
      </c>
      <c r="E304" s="426" t="s">
        <v>3430</v>
      </c>
      <c r="F304" s="427">
        <v>596.21</v>
      </c>
      <c r="J304" s="339"/>
      <c r="L304" s="329"/>
      <c r="N304" s="340"/>
    </row>
    <row r="305" spans="1:14" ht="13.25" customHeight="1" x14ac:dyDescent="0.25">
      <c r="A305" s="440"/>
      <c r="B305" s="441"/>
      <c r="C305" s="520" t="s">
        <v>3431</v>
      </c>
      <c r="D305" s="521" t="s">
        <v>1682</v>
      </c>
      <c r="E305" s="517" t="s">
        <v>3432</v>
      </c>
      <c r="F305" s="427">
        <v>775.07</v>
      </c>
      <c r="J305" s="339"/>
      <c r="L305" s="329"/>
      <c r="N305" s="340"/>
    </row>
    <row r="306" spans="1:14" ht="14.5" x14ac:dyDescent="0.25">
      <c r="A306" s="425"/>
      <c r="B306" s="432"/>
      <c r="C306" s="433" t="s">
        <v>3433</v>
      </c>
      <c r="D306" s="434" t="s">
        <v>1685</v>
      </c>
      <c r="E306" s="426" t="s">
        <v>3434</v>
      </c>
      <c r="F306" s="427">
        <v>953.93</v>
      </c>
      <c r="J306" s="339"/>
      <c r="L306" s="329"/>
      <c r="N306" s="340"/>
    </row>
    <row r="307" spans="1:14" ht="14.5" x14ac:dyDescent="0.25">
      <c r="A307" s="425"/>
      <c r="B307" s="432"/>
      <c r="C307" s="431" t="s">
        <v>3435</v>
      </c>
      <c r="D307" s="424" t="s">
        <v>1688</v>
      </c>
      <c r="E307" s="426" t="s">
        <v>3157</v>
      </c>
      <c r="F307" s="427">
        <v>1192.4100000000001</v>
      </c>
      <c r="J307" s="339"/>
      <c r="L307" s="329"/>
      <c r="N307" s="340"/>
    </row>
    <row r="308" spans="1:14" ht="12.75" customHeight="1" x14ac:dyDescent="0.25">
      <c r="A308" s="425"/>
      <c r="B308" s="432"/>
      <c r="C308" s="431" t="s">
        <v>3436</v>
      </c>
      <c r="D308" s="424" t="s">
        <v>1691</v>
      </c>
      <c r="E308" s="426" t="s">
        <v>3160</v>
      </c>
      <c r="F308" s="427">
        <v>1550.13</v>
      </c>
      <c r="J308" s="339"/>
      <c r="N308" s="340"/>
    </row>
    <row r="309" spans="1:14" ht="14.5" x14ac:dyDescent="0.25">
      <c r="A309" s="425"/>
      <c r="B309" s="432"/>
      <c r="C309" s="431" t="s">
        <v>3437</v>
      </c>
      <c r="D309" s="424" t="s">
        <v>1694</v>
      </c>
      <c r="E309" s="426" t="s">
        <v>3163</v>
      </c>
      <c r="F309" s="427">
        <v>1907.86</v>
      </c>
      <c r="J309" s="339"/>
      <c r="L309" s="329"/>
      <c r="N309" s="340"/>
    </row>
    <row r="310" spans="1:14" ht="14.5" x14ac:dyDescent="0.25">
      <c r="A310" s="425"/>
      <c r="B310" s="432"/>
      <c r="C310" s="431" t="s">
        <v>3438</v>
      </c>
      <c r="D310" s="424" t="s">
        <v>1697</v>
      </c>
      <c r="E310" s="426" t="s">
        <v>3439</v>
      </c>
      <c r="F310" s="427">
        <v>2384.8200000000002</v>
      </c>
      <c r="J310" s="339"/>
      <c r="L310" s="329"/>
      <c r="N310" s="340"/>
    </row>
    <row r="311" spans="1:14" ht="14.5" x14ac:dyDescent="0.25">
      <c r="A311" s="425"/>
      <c r="B311" s="432"/>
      <c r="C311" s="431" t="s">
        <v>3440</v>
      </c>
      <c r="D311" s="424" t="s">
        <v>1700</v>
      </c>
      <c r="E311" s="426" t="s">
        <v>3441</v>
      </c>
      <c r="F311" s="427">
        <v>3100.27</v>
      </c>
      <c r="J311" s="339"/>
      <c r="L311" s="329"/>
      <c r="N311" s="340"/>
    </row>
    <row r="312" spans="1:14" ht="14.5" x14ac:dyDescent="0.25">
      <c r="A312" s="425"/>
      <c r="B312" s="432"/>
      <c r="C312" s="431" t="s">
        <v>3442</v>
      </c>
      <c r="D312" s="424" t="s">
        <v>1703</v>
      </c>
      <c r="E312" s="426" t="s">
        <v>3443</v>
      </c>
      <c r="F312" s="427">
        <v>3815.71</v>
      </c>
      <c r="J312" s="339"/>
      <c r="L312" s="329"/>
      <c r="N312" s="340"/>
    </row>
    <row r="313" spans="1:14" ht="14.5" x14ac:dyDescent="0.25">
      <c r="A313" s="425"/>
      <c r="B313" s="432"/>
      <c r="C313" s="431" t="s">
        <v>3444</v>
      </c>
      <c r="D313" s="424" t="s">
        <v>1706</v>
      </c>
      <c r="E313" s="426" t="s">
        <v>3445</v>
      </c>
      <c r="F313" s="427">
        <v>4531.16</v>
      </c>
      <c r="J313" s="339"/>
      <c r="L313" s="329"/>
      <c r="N313" s="340"/>
    </row>
    <row r="314" spans="1:14" ht="14.5" x14ac:dyDescent="0.25">
      <c r="A314" s="425"/>
      <c r="B314" s="432"/>
      <c r="C314" s="431" t="s">
        <v>3446</v>
      </c>
      <c r="D314" s="424" t="s">
        <v>1709</v>
      </c>
      <c r="E314" s="426" t="s">
        <v>3447</v>
      </c>
      <c r="F314" s="427">
        <v>5246.6</v>
      </c>
      <c r="J314" s="339"/>
      <c r="L314" s="329"/>
      <c r="N314" s="340"/>
    </row>
    <row r="315" spans="1:14" ht="14.5" x14ac:dyDescent="0.25">
      <c r="A315" s="425"/>
      <c r="B315" s="432"/>
      <c r="C315" s="431" t="s">
        <v>3448</v>
      </c>
      <c r="D315" s="424" t="s">
        <v>1712</v>
      </c>
      <c r="E315" s="426" t="s">
        <v>3449</v>
      </c>
      <c r="F315" s="427">
        <v>5962.05</v>
      </c>
      <c r="J315" s="339"/>
      <c r="L315" s="329"/>
      <c r="N315" s="340"/>
    </row>
    <row r="316" spans="1:14" ht="26.25" customHeight="1" x14ac:dyDescent="0.25">
      <c r="A316" s="425"/>
      <c r="B316" s="432"/>
      <c r="C316" s="431" t="s">
        <v>3450</v>
      </c>
      <c r="D316" s="424" t="s">
        <v>1715</v>
      </c>
      <c r="E316" s="426" t="s">
        <v>3451</v>
      </c>
      <c r="F316" s="427">
        <v>6677.5</v>
      </c>
      <c r="J316" s="339"/>
      <c r="N316" s="340"/>
    </row>
    <row r="317" spans="1:14" ht="14.5" x14ac:dyDescent="0.25">
      <c r="A317" s="428"/>
      <c r="B317" s="437"/>
      <c r="C317" s="431" t="s">
        <v>3452</v>
      </c>
      <c r="D317" s="424" t="s">
        <v>1718</v>
      </c>
      <c r="E317" s="426" t="s">
        <v>3453</v>
      </c>
      <c r="F317" s="427">
        <v>7392.94</v>
      </c>
      <c r="J317" s="339"/>
      <c r="L317" s="329"/>
      <c r="N317" s="340"/>
    </row>
    <row r="318" spans="1:14" ht="13.25" customHeight="1" x14ac:dyDescent="0.25">
      <c r="A318" s="438" t="s">
        <v>1719</v>
      </c>
      <c r="B318" s="523" t="s">
        <v>1720</v>
      </c>
      <c r="C318" s="423"/>
      <c r="D318" s="424"/>
      <c r="E318" s="692" t="s">
        <v>3455</v>
      </c>
      <c r="F318" s="693"/>
      <c r="J318" s="339"/>
      <c r="L318" s="329"/>
      <c r="N318" s="340"/>
    </row>
    <row r="319" spans="1:14" ht="14.5" x14ac:dyDescent="0.25">
      <c r="A319" s="425"/>
      <c r="B319" s="425"/>
      <c r="C319" s="423" t="s">
        <v>3456</v>
      </c>
      <c r="D319" s="424" t="s">
        <v>1723</v>
      </c>
      <c r="E319" s="426" t="s">
        <v>3457</v>
      </c>
      <c r="F319" s="427">
        <v>640.70000000000005</v>
      </c>
      <c r="J319" s="339"/>
      <c r="L319" s="329"/>
      <c r="N319" s="340"/>
    </row>
    <row r="320" spans="1:14" ht="14.5" x14ac:dyDescent="0.25">
      <c r="A320" s="425"/>
      <c r="B320" s="425"/>
      <c r="C320" s="423" t="s">
        <v>3458</v>
      </c>
      <c r="D320" s="424" t="s">
        <v>1726</v>
      </c>
      <c r="E320" s="426" t="s">
        <v>3459</v>
      </c>
      <c r="F320" s="427">
        <v>1058.56</v>
      </c>
      <c r="J320" s="339"/>
      <c r="L320" s="329"/>
      <c r="N320" s="340"/>
    </row>
    <row r="321" spans="1:14" ht="14" x14ac:dyDescent="0.25">
      <c r="A321" s="425"/>
      <c r="B321" s="425"/>
      <c r="C321" s="423" t="s">
        <v>1728</v>
      </c>
      <c r="D321" s="424" t="s">
        <v>1729</v>
      </c>
      <c r="E321" s="426" t="s">
        <v>1730</v>
      </c>
      <c r="F321" s="427">
        <v>1559.98</v>
      </c>
      <c r="J321" s="339"/>
      <c r="L321" s="329"/>
      <c r="N321" s="340"/>
    </row>
    <row r="322" spans="1:14" ht="14" x14ac:dyDescent="0.25">
      <c r="A322" s="425"/>
      <c r="B322" s="425"/>
      <c r="C322" s="423" t="s">
        <v>1731</v>
      </c>
      <c r="D322" s="424" t="s">
        <v>1732</v>
      </c>
      <c r="E322" s="426" t="s">
        <v>1733</v>
      </c>
      <c r="F322" s="427">
        <v>2228.54</v>
      </c>
      <c r="J322" s="339"/>
      <c r="L322" s="329"/>
      <c r="N322" s="340"/>
    </row>
    <row r="323" spans="1:14" ht="14" x14ac:dyDescent="0.25">
      <c r="A323" s="425"/>
      <c r="B323" s="425"/>
      <c r="C323" s="423" t="s">
        <v>1734</v>
      </c>
      <c r="D323" s="424" t="s">
        <v>1735</v>
      </c>
      <c r="E323" s="426" t="s">
        <v>1736</v>
      </c>
      <c r="F323" s="427">
        <v>2897.1</v>
      </c>
      <c r="J323" s="339"/>
      <c r="L323" s="329"/>
      <c r="N323" s="340"/>
    </row>
    <row r="324" spans="1:14" ht="14" x14ac:dyDescent="0.25">
      <c r="A324" s="425"/>
      <c r="B324" s="425"/>
      <c r="C324" s="423" t="s">
        <v>1737</v>
      </c>
      <c r="D324" s="424" t="s">
        <v>1738</v>
      </c>
      <c r="E324" s="426" t="s">
        <v>1739</v>
      </c>
      <c r="F324" s="427">
        <v>3565.66</v>
      </c>
      <c r="J324" s="339"/>
      <c r="L324" s="329"/>
      <c r="N324" s="340"/>
    </row>
    <row r="325" spans="1:14" ht="14" x14ac:dyDescent="0.25">
      <c r="A325" s="425"/>
      <c r="B325" s="425"/>
      <c r="C325" s="423" t="s">
        <v>1740</v>
      </c>
      <c r="D325" s="424" t="s">
        <v>1741</v>
      </c>
      <c r="E325" s="426" t="s">
        <v>1742</v>
      </c>
      <c r="F325" s="427">
        <v>4234.22</v>
      </c>
      <c r="J325" s="339"/>
      <c r="L325" s="329"/>
      <c r="N325" s="340"/>
    </row>
    <row r="326" spans="1:14" ht="13.25" customHeight="1" x14ac:dyDescent="0.25">
      <c r="A326" s="425"/>
      <c r="B326" s="425"/>
      <c r="C326" s="423" t="s">
        <v>1743</v>
      </c>
      <c r="D326" s="424" t="s">
        <v>1744</v>
      </c>
      <c r="E326" s="426" t="s">
        <v>1745</v>
      </c>
      <c r="F326" s="427">
        <v>4902.79</v>
      </c>
      <c r="J326" s="339"/>
      <c r="L326" s="329"/>
      <c r="N326" s="340"/>
    </row>
    <row r="327" spans="1:14" ht="14" x14ac:dyDescent="0.25">
      <c r="A327" s="425"/>
      <c r="B327" s="425"/>
      <c r="C327" s="423" t="s">
        <v>1746</v>
      </c>
      <c r="D327" s="424" t="s">
        <v>1747</v>
      </c>
      <c r="E327" s="426" t="s">
        <v>1748</v>
      </c>
      <c r="F327" s="427">
        <v>5571.35</v>
      </c>
      <c r="J327" s="339"/>
      <c r="L327" s="329"/>
      <c r="N327" s="340"/>
    </row>
    <row r="328" spans="1:14" ht="14" x14ac:dyDescent="0.25">
      <c r="A328" s="425"/>
      <c r="B328" s="425"/>
      <c r="C328" s="423" t="s">
        <v>1749</v>
      </c>
      <c r="D328" s="424" t="s">
        <v>1750</v>
      </c>
      <c r="E328" s="426" t="s">
        <v>1751</v>
      </c>
      <c r="F328" s="427">
        <v>6239.91</v>
      </c>
      <c r="J328" s="339"/>
      <c r="L328" s="329"/>
      <c r="N328" s="340"/>
    </row>
    <row r="329" spans="1:14" ht="14" x14ac:dyDescent="0.25">
      <c r="A329" s="425"/>
      <c r="B329" s="425"/>
      <c r="C329" s="423" t="s">
        <v>1752</v>
      </c>
      <c r="D329" s="424" t="s">
        <v>1753</v>
      </c>
      <c r="E329" s="426" t="s">
        <v>1754</v>
      </c>
      <c r="F329" s="427">
        <v>6908.47</v>
      </c>
      <c r="J329" s="339"/>
      <c r="L329" s="329"/>
      <c r="N329" s="340"/>
    </row>
    <row r="330" spans="1:14" ht="14" x14ac:dyDescent="0.25">
      <c r="A330" s="425"/>
      <c r="B330" s="425"/>
      <c r="C330" s="423" t="s">
        <v>1755</v>
      </c>
      <c r="D330" s="424" t="s">
        <v>1756</v>
      </c>
      <c r="E330" s="426" t="s">
        <v>1757</v>
      </c>
      <c r="F330" s="427">
        <v>7799.89</v>
      </c>
      <c r="J330" s="339"/>
      <c r="L330" s="329"/>
      <c r="N330" s="340"/>
    </row>
    <row r="331" spans="1:14" ht="14" x14ac:dyDescent="0.25">
      <c r="A331" s="425"/>
      <c r="B331" s="425"/>
      <c r="C331" s="423" t="s">
        <v>1758</v>
      </c>
      <c r="D331" s="424" t="s">
        <v>1759</v>
      </c>
      <c r="E331" s="426" t="s">
        <v>1760</v>
      </c>
      <c r="F331" s="427">
        <v>9137.01</v>
      </c>
      <c r="J331" s="339"/>
      <c r="L331" s="329"/>
      <c r="N331" s="340"/>
    </row>
    <row r="332" spans="1:14" ht="14" x14ac:dyDescent="0.25">
      <c r="A332" s="425"/>
      <c r="B332" s="425"/>
      <c r="C332" s="423" t="s">
        <v>1761</v>
      </c>
      <c r="D332" s="424" t="s">
        <v>1762</v>
      </c>
      <c r="E332" s="426" t="s">
        <v>1763</v>
      </c>
      <c r="F332" s="427">
        <v>10474.129999999999</v>
      </c>
      <c r="J332" s="339"/>
      <c r="L332" s="329"/>
      <c r="N332" s="340"/>
    </row>
    <row r="333" spans="1:14" ht="14" x14ac:dyDescent="0.25">
      <c r="A333" s="425"/>
      <c r="B333" s="425"/>
      <c r="C333" s="423" t="s">
        <v>1764</v>
      </c>
      <c r="D333" s="424" t="s">
        <v>1765</v>
      </c>
      <c r="E333" s="426" t="s">
        <v>1766</v>
      </c>
      <c r="F333" s="427">
        <v>11811.25</v>
      </c>
      <c r="J333" s="339"/>
      <c r="L333" s="329"/>
      <c r="N333" s="340"/>
    </row>
    <row r="334" spans="1:14" ht="14" x14ac:dyDescent="0.25">
      <c r="A334" s="425"/>
      <c r="B334" s="425"/>
      <c r="C334" s="423" t="s">
        <v>1767</v>
      </c>
      <c r="D334" s="424" t="s">
        <v>1768</v>
      </c>
      <c r="E334" s="426" t="s">
        <v>1769</v>
      </c>
      <c r="F334" s="427">
        <v>13148.38</v>
      </c>
      <c r="J334" s="339"/>
      <c r="L334" s="329"/>
      <c r="N334" s="340"/>
    </row>
    <row r="335" spans="1:14" ht="12.75" customHeight="1" x14ac:dyDescent="0.25">
      <c r="A335" s="425"/>
      <c r="B335" s="425"/>
      <c r="C335" s="423" t="s">
        <v>1770</v>
      </c>
      <c r="D335" s="424" t="s">
        <v>1771</v>
      </c>
      <c r="E335" s="426" t="s">
        <v>1772</v>
      </c>
      <c r="F335" s="427">
        <v>14485.5</v>
      </c>
      <c r="J335" s="339"/>
      <c r="N335" s="340"/>
    </row>
    <row r="336" spans="1:14" ht="14" x14ac:dyDescent="0.25">
      <c r="A336" s="425"/>
      <c r="B336" s="425"/>
      <c r="C336" s="423" t="s">
        <v>1773</v>
      </c>
      <c r="D336" s="424" t="s">
        <v>1774</v>
      </c>
      <c r="E336" s="426" t="s">
        <v>1775</v>
      </c>
      <c r="F336" s="427">
        <v>15822.62</v>
      </c>
      <c r="J336" s="339"/>
      <c r="L336" s="329"/>
      <c r="N336" s="340"/>
    </row>
    <row r="337" spans="1:14" ht="14" x14ac:dyDescent="0.25">
      <c r="A337" s="425"/>
      <c r="B337" s="425"/>
      <c r="C337" s="423" t="s">
        <v>1776</v>
      </c>
      <c r="D337" s="424" t="s">
        <v>1777</v>
      </c>
      <c r="E337" s="426" t="s">
        <v>1778</v>
      </c>
      <c r="F337" s="427">
        <v>17159.75</v>
      </c>
      <c r="J337" s="339"/>
      <c r="L337" s="329"/>
      <c r="N337" s="340"/>
    </row>
    <row r="338" spans="1:14" ht="14" x14ac:dyDescent="0.25">
      <c r="A338" s="425"/>
      <c r="B338" s="425"/>
      <c r="C338" s="423" t="s">
        <v>1779</v>
      </c>
      <c r="D338" s="424" t="s">
        <v>1780</v>
      </c>
      <c r="E338" s="426" t="s">
        <v>1781</v>
      </c>
      <c r="F338" s="427">
        <v>18496.87</v>
      </c>
      <c r="J338" s="339"/>
      <c r="L338" s="329"/>
      <c r="N338" s="340"/>
    </row>
    <row r="339" spans="1:14" ht="14" x14ac:dyDescent="0.25">
      <c r="A339" s="425"/>
      <c r="B339" s="425"/>
      <c r="C339" s="423" t="s">
        <v>1782</v>
      </c>
      <c r="D339" s="424" t="s">
        <v>1783</v>
      </c>
      <c r="E339" s="426" t="s">
        <v>1784</v>
      </c>
      <c r="F339" s="427">
        <v>19833.990000000002</v>
      </c>
      <c r="J339" s="339"/>
      <c r="L339" s="329"/>
      <c r="N339" s="340"/>
    </row>
    <row r="340" spans="1:14" ht="14" x14ac:dyDescent="0.25">
      <c r="A340" s="425"/>
      <c r="B340" s="425"/>
      <c r="C340" s="423" t="s">
        <v>1785</v>
      </c>
      <c r="D340" s="424" t="s">
        <v>1786</v>
      </c>
      <c r="E340" s="426" t="s">
        <v>1787</v>
      </c>
      <c r="F340" s="427">
        <v>21171.119999999999</v>
      </c>
      <c r="J340" s="339"/>
      <c r="L340" s="329"/>
      <c r="N340" s="340"/>
    </row>
    <row r="341" spans="1:14" ht="14" x14ac:dyDescent="0.25">
      <c r="A341" s="425"/>
      <c r="B341" s="425"/>
      <c r="C341" s="513" t="s">
        <v>1788</v>
      </c>
      <c r="D341" s="498" t="s">
        <v>1789</v>
      </c>
      <c r="E341" s="426" t="s">
        <v>1790</v>
      </c>
      <c r="F341" s="427">
        <v>22508.240000000002</v>
      </c>
      <c r="J341" s="339"/>
      <c r="L341" s="329"/>
      <c r="N341" s="340"/>
    </row>
    <row r="342" spans="1:14" ht="14" x14ac:dyDescent="0.25">
      <c r="A342" s="486"/>
      <c r="B342" s="486"/>
      <c r="C342" s="514" t="s">
        <v>1791</v>
      </c>
      <c r="D342" s="498" t="s">
        <v>1792</v>
      </c>
      <c r="E342" s="515" t="s">
        <v>3460</v>
      </c>
      <c r="F342" s="492">
        <v>23845.360000000001</v>
      </c>
      <c r="J342" s="339"/>
      <c r="L342" s="329"/>
      <c r="N342" s="340"/>
    </row>
    <row r="343" spans="1:14" ht="56" x14ac:dyDescent="0.25">
      <c r="A343" s="422" t="s">
        <v>1793</v>
      </c>
      <c r="B343" s="429" t="s">
        <v>1794</v>
      </c>
      <c r="C343" s="423"/>
      <c r="D343" s="424"/>
      <c r="E343" s="692" t="s">
        <v>3461</v>
      </c>
      <c r="F343" s="693"/>
      <c r="J343" s="339"/>
      <c r="L343" s="329"/>
      <c r="N343" s="340"/>
    </row>
    <row r="344" spans="1:14" ht="14" x14ac:dyDescent="0.25">
      <c r="A344" s="425"/>
      <c r="B344" s="425"/>
      <c r="C344" s="423" t="s">
        <v>1796</v>
      </c>
      <c r="D344" s="424" t="s">
        <v>1797</v>
      </c>
      <c r="E344" s="426" t="s">
        <v>1798</v>
      </c>
      <c r="F344" s="427">
        <v>408.05</v>
      </c>
      <c r="J344" s="339"/>
      <c r="L344" s="329"/>
      <c r="N344" s="340"/>
    </row>
    <row r="345" spans="1:14" ht="13.25" customHeight="1" x14ac:dyDescent="0.25">
      <c r="A345" s="425"/>
      <c r="B345" s="425"/>
      <c r="C345" s="423" t="s">
        <v>1799</v>
      </c>
      <c r="D345" s="424" t="s">
        <v>1800</v>
      </c>
      <c r="E345" s="426" t="s">
        <v>1801</v>
      </c>
      <c r="F345" s="427">
        <v>816.1</v>
      </c>
      <c r="J345" s="339"/>
      <c r="L345" s="329"/>
      <c r="N345" s="340"/>
    </row>
    <row r="346" spans="1:14" ht="25" x14ac:dyDescent="0.25">
      <c r="A346" s="425"/>
      <c r="B346" s="425"/>
      <c r="C346" s="423" t="s">
        <v>1802</v>
      </c>
      <c r="D346" s="424" t="s">
        <v>1803</v>
      </c>
      <c r="E346" s="426" t="s">
        <v>1804</v>
      </c>
      <c r="F346" s="427">
        <v>1395.53</v>
      </c>
      <c r="J346" s="339"/>
      <c r="L346" s="329"/>
      <c r="N346" s="340"/>
    </row>
    <row r="347" spans="1:14" ht="25" x14ac:dyDescent="0.25">
      <c r="A347" s="425"/>
      <c r="B347" s="425"/>
      <c r="C347" s="423" t="s">
        <v>1805</v>
      </c>
      <c r="D347" s="424" t="s">
        <v>1806</v>
      </c>
      <c r="E347" s="426" t="s">
        <v>1807</v>
      </c>
      <c r="F347" s="427">
        <v>2244.2800000000002</v>
      </c>
      <c r="J347" s="339"/>
      <c r="L347" s="329"/>
      <c r="N347" s="340"/>
    </row>
    <row r="348" spans="1:14" ht="25" x14ac:dyDescent="0.25">
      <c r="A348" s="425"/>
      <c r="B348" s="425"/>
      <c r="C348" s="423" t="s">
        <v>1808</v>
      </c>
      <c r="D348" s="424" t="s">
        <v>1809</v>
      </c>
      <c r="E348" s="426" t="s">
        <v>1810</v>
      </c>
      <c r="F348" s="427">
        <v>3019.58</v>
      </c>
      <c r="J348" s="339"/>
      <c r="L348" s="329"/>
      <c r="N348" s="340"/>
    </row>
    <row r="349" spans="1:14" ht="25" x14ac:dyDescent="0.25">
      <c r="A349" s="425"/>
      <c r="B349" s="425"/>
      <c r="C349" s="423" t="s">
        <v>1811</v>
      </c>
      <c r="D349" s="424" t="s">
        <v>1812</v>
      </c>
      <c r="E349" s="426" t="s">
        <v>1813</v>
      </c>
      <c r="F349" s="427">
        <v>3786.71</v>
      </c>
      <c r="J349" s="339"/>
      <c r="L349" s="329"/>
      <c r="N349" s="340"/>
    </row>
    <row r="350" spans="1:14" ht="25" x14ac:dyDescent="0.25">
      <c r="A350" s="425"/>
      <c r="B350" s="425"/>
      <c r="C350" s="423" t="s">
        <v>1814</v>
      </c>
      <c r="D350" s="424" t="s">
        <v>1815</v>
      </c>
      <c r="E350" s="426" t="s">
        <v>1816</v>
      </c>
      <c r="F350" s="427">
        <v>4590.57</v>
      </c>
      <c r="J350" s="339"/>
      <c r="L350" s="329"/>
      <c r="N350" s="340"/>
    </row>
    <row r="351" spans="1:14" ht="25" x14ac:dyDescent="0.25">
      <c r="A351" s="425"/>
      <c r="B351" s="425"/>
      <c r="C351" s="423" t="s">
        <v>1817</v>
      </c>
      <c r="D351" s="424" t="s">
        <v>1818</v>
      </c>
      <c r="E351" s="426" t="s">
        <v>1819</v>
      </c>
      <c r="F351" s="427">
        <v>5480.12</v>
      </c>
      <c r="J351" s="339"/>
      <c r="N351" s="340"/>
    </row>
    <row r="352" spans="1:14" ht="25" x14ac:dyDescent="0.25">
      <c r="A352" s="425"/>
      <c r="B352" s="425"/>
      <c r="C352" s="423" t="s">
        <v>1820</v>
      </c>
      <c r="D352" s="424" t="s">
        <v>1821</v>
      </c>
      <c r="E352" s="426" t="s">
        <v>1822</v>
      </c>
      <c r="F352" s="427">
        <v>6324.79</v>
      </c>
      <c r="J352" s="339"/>
      <c r="L352" s="329"/>
      <c r="N352" s="340"/>
    </row>
    <row r="353" spans="1:14" ht="25" x14ac:dyDescent="0.25">
      <c r="A353" s="425"/>
      <c r="B353" s="425"/>
      <c r="C353" s="423" t="s">
        <v>1823</v>
      </c>
      <c r="D353" s="424" t="s">
        <v>1824</v>
      </c>
      <c r="E353" s="426" t="s">
        <v>1825</v>
      </c>
      <c r="F353" s="427">
        <v>7140.89</v>
      </c>
      <c r="J353" s="339"/>
      <c r="L353" s="329"/>
      <c r="N353" s="340"/>
    </row>
    <row r="354" spans="1:14" ht="25" x14ac:dyDescent="0.25">
      <c r="A354" s="428"/>
      <c r="B354" s="428"/>
      <c r="C354" s="423" t="s">
        <v>1826</v>
      </c>
      <c r="D354" s="424" t="s">
        <v>1827</v>
      </c>
      <c r="E354" s="426" t="s">
        <v>1828</v>
      </c>
      <c r="F354" s="427">
        <v>8161.02</v>
      </c>
      <c r="J354" s="339"/>
      <c r="L354" s="329"/>
      <c r="N354" s="340"/>
    </row>
    <row r="355" spans="1:14" ht="25" x14ac:dyDescent="0.25">
      <c r="A355" s="440"/>
      <c r="B355" s="440"/>
      <c r="C355" s="524" t="s">
        <v>1829</v>
      </c>
      <c r="D355" s="521" t="s">
        <v>1830</v>
      </c>
      <c r="E355" s="517" t="s">
        <v>1831</v>
      </c>
      <c r="F355" s="427">
        <v>9793.2199999999993</v>
      </c>
      <c r="J355" s="339"/>
      <c r="L355" s="329"/>
      <c r="N355" s="340"/>
    </row>
    <row r="356" spans="1:14" ht="26.25" customHeight="1" x14ac:dyDescent="0.25">
      <c r="A356" s="425"/>
      <c r="B356" s="425"/>
      <c r="C356" s="439" t="s">
        <v>1832</v>
      </c>
      <c r="D356" s="434" t="s">
        <v>1833</v>
      </c>
      <c r="E356" s="426" t="s">
        <v>1834</v>
      </c>
      <c r="F356" s="427">
        <v>11425.43</v>
      </c>
      <c r="J356" s="339"/>
      <c r="N356" s="340"/>
    </row>
    <row r="357" spans="1:14" ht="25" x14ac:dyDescent="0.25">
      <c r="A357" s="425"/>
      <c r="B357" s="425"/>
      <c r="C357" s="423" t="s">
        <v>1835</v>
      </c>
      <c r="D357" s="424" t="s">
        <v>1836</v>
      </c>
      <c r="E357" s="426" t="s">
        <v>1837</v>
      </c>
      <c r="F357" s="427">
        <v>13057.63</v>
      </c>
      <c r="J357" s="339"/>
      <c r="L357" s="329"/>
      <c r="N357" s="340"/>
    </row>
    <row r="358" spans="1:14" ht="25" x14ac:dyDescent="0.25">
      <c r="A358" s="425"/>
      <c r="B358" s="425"/>
      <c r="C358" s="423" t="s">
        <v>1838</v>
      </c>
      <c r="D358" s="424" t="s">
        <v>1839</v>
      </c>
      <c r="E358" s="426" t="s">
        <v>1840</v>
      </c>
      <c r="F358" s="427">
        <v>14689.83</v>
      </c>
      <c r="J358" s="339"/>
      <c r="L358" s="329"/>
      <c r="N358" s="340"/>
    </row>
    <row r="359" spans="1:14" ht="25" x14ac:dyDescent="0.25">
      <c r="A359" s="425"/>
      <c r="B359" s="425"/>
      <c r="C359" s="423" t="s">
        <v>1841</v>
      </c>
      <c r="D359" s="424" t="s">
        <v>1842</v>
      </c>
      <c r="E359" s="426" t="s">
        <v>1843</v>
      </c>
      <c r="F359" s="427">
        <v>16322.04</v>
      </c>
      <c r="J359" s="339"/>
      <c r="L359" s="329"/>
      <c r="N359" s="340"/>
    </row>
    <row r="360" spans="1:14" ht="25" x14ac:dyDescent="0.25">
      <c r="A360" s="425"/>
      <c r="B360" s="425"/>
      <c r="C360" s="423" t="s">
        <v>1844</v>
      </c>
      <c r="D360" s="424" t="s">
        <v>1845</v>
      </c>
      <c r="E360" s="426" t="s">
        <v>1846</v>
      </c>
      <c r="F360" s="427">
        <v>17954.240000000002</v>
      </c>
      <c r="J360" s="339"/>
      <c r="L360" s="329"/>
      <c r="N360" s="340"/>
    </row>
    <row r="361" spans="1:14" ht="25" x14ac:dyDescent="0.25">
      <c r="A361" s="425"/>
      <c r="B361" s="425"/>
      <c r="C361" s="423" t="s">
        <v>1847</v>
      </c>
      <c r="D361" s="424" t="s">
        <v>1848</v>
      </c>
      <c r="E361" s="426" t="s">
        <v>1849</v>
      </c>
      <c r="F361" s="427">
        <v>19586.439999999999</v>
      </c>
      <c r="J361" s="339"/>
      <c r="L361" s="329"/>
      <c r="N361" s="340"/>
    </row>
    <row r="362" spans="1:14" ht="12.75" customHeight="1" x14ac:dyDescent="0.25">
      <c r="A362" s="425"/>
      <c r="B362" s="425"/>
      <c r="C362" s="423" t="s">
        <v>1850</v>
      </c>
      <c r="D362" s="424" t="s">
        <v>1851</v>
      </c>
      <c r="E362" s="426" t="s">
        <v>1852</v>
      </c>
      <c r="F362" s="427">
        <v>21218.65</v>
      </c>
      <c r="J362" s="339"/>
      <c r="N362" s="340"/>
    </row>
    <row r="363" spans="1:14" ht="25" x14ac:dyDescent="0.25">
      <c r="A363" s="425"/>
      <c r="B363" s="425"/>
      <c r="C363" s="423" t="s">
        <v>1853</v>
      </c>
      <c r="D363" s="424" t="s">
        <v>1854</v>
      </c>
      <c r="E363" s="426" t="s">
        <v>1855</v>
      </c>
      <c r="F363" s="427">
        <v>22850.85</v>
      </c>
      <c r="J363" s="339"/>
      <c r="L363" s="329"/>
      <c r="N363" s="340"/>
    </row>
    <row r="364" spans="1:14" ht="25" x14ac:dyDescent="0.25">
      <c r="A364" s="425"/>
      <c r="B364" s="425"/>
      <c r="C364" s="423" t="s">
        <v>1856</v>
      </c>
      <c r="D364" s="424" t="s">
        <v>1857</v>
      </c>
      <c r="E364" s="426" t="s">
        <v>1858</v>
      </c>
      <c r="F364" s="427">
        <v>24483.05</v>
      </c>
      <c r="J364" s="339"/>
      <c r="L364" s="329"/>
      <c r="N364" s="340"/>
    </row>
    <row r="365" spans="1:14" ht="25" x14ac:dyDescent="0.25">
      <c r="A365" s="425"/>
      <c r="B365" s="425"/>
      <c r="C365" s="423" t="s">
        <v>1859</v>
      </c>
      <c r="D365" s="424" t="s">
        <v>1860</v>
      </c>
      <c r="E365" s="426" t="s">
        <v>1861</v>
      </c>
      <c r="F365" s="427">
        <v>26115.26</v>
      </c>
      <c r="J365" s="339"/>
      <c r="L365" s="329"/>
      <c r="N365" s="340"/>
    </row>
    <row r="366" spans="1:14" ht="25" x14ac:dyDescent="0.25">
      <c r="A366" s="425"/>
      <c r="B366" s="425"/>
      <c r="C366" s="423" t="s">
        <v>1862</v>
      </c>
      <c r="D366" s="424" t="s">
        <v>1863</v>
      </c>
      <c r="E366" s="426" t="s">
        <v>1864</v>
      </c>
      <c r="F366" s="427">
        <v>27747.46</v>
      </c>
      <c r="J366" s="339"/>
      <c r="L366" s="329"/>
      <c r="N366" s="340"/>
    </row>
    <row r="367" spans="1:14" ht="14" x14ac:dyDescent="0.25">
      <c r="A367" s="425"/>
      <c r="B367" s="425"/>
      <c r="C367" s="423" t="s">
        <v>1865</v>
      </c>
      <c r="D367" s="424"/>
      <c r="E367" s="426" t="s">
        <v>3462</v>
      </c>
      <c r="F367" s="427"/>
      <c r="J367" s="339"/>
      <c r="L367" s="329"/>
      <c r="N367" s="340"/>
    </row>
    <row r="368" spans="1:14" ht="25" x14ac:dyDescent="0.25">
      <c r="A368" s="425"/>
      <c r="B368" s="425"/>
      <c r="C368" s="423" t="s">
        <v>3463</v>
      </c>
      <c r="D368" s="424" t="s">
        <v>3464</v>
      </c>
      <c r="E368" s="426" t="s">
        <v>3465</v>
      </c>
      <c r="F368" s="427">
        <v>29787.72</v>
      </c>
      <c r="J368" s="339"/>
      <c r="L368" s="329"/>
      <c r="N368" s="340"/>
    </row>
    <row r="369" spans="1:14" ht="25" x14ac:dyDescent="0.25">
      <c r="A369" s="425"/>
      <c r="B369" s="425"/>
      <c r="C369" s="423" t="s">
        <v>3466</v>
      </c>
      <c r="D369" s="424" t="s">
        <v>3467</v>
      </c>
      <c r="E369" s="426" t="s">
        <v>3468</v>
      </c>
      <c r="F369" s="427">
        <v>33052.120000000003</v>
      </c>
      <c r="J369" s="339"/>
      <c r="L369" s="329"/>
      <c r="N369" s="340"/>
    </row>
    <row r="370" spans="1:14" ht="25" x14ac:dyDescent="0.25">
      <c r="A370" s="425"/>
      <c r="B370" s="425"/>
      <c r="C370" s="423" t="s">
        <v>3469</v>
      </c>
      <c r="D370" s="424" t="s">
        <v>3470</v>
      </c>
      <c r="E370" s="426" t="s">
        <v>3471</v>
      </c>
      <c r="F370" s="427">
        <v>36316.53</v>
      </c>
      <c r="J370" s="339"/>
      <c r="L370" s="329"/>
      <c r="N370" s="340"/>
    </row>
    <row r="371" spans="1:14" ht="25" x14ac:dyDescent="0.25">
      <c r="A371" s="425"/>
      <c r="B371" s="425"/>
      <c r="C371" s="423" t="s">
        <v>3472</v>
      </c>
      <c r="D371" s="424" t="s">
        <v>3473</v>
      </c>
      <c r="E371" s="426" t="s">
        <v>3474</v>
      </c>
      <c r="F371" s="427">
        <v>39580.94</v>
      </c>
      <c r="J371" s="339"/>
      <c r="L371" s="329"/>
      <c r="N371" s="340"/>
    </row>
    <row r="372" spans="1:14" ht="12.75" customHeight="1" x14ac:dyDescent="0.25">
      <c r="A372" s="425"/>
      <c r="B372" s="425"/>
      <c r="C372" s="513" t="s">
        <v>3475</v>
      </c>
      <c r="D372" s="498" t="s">
        <v>3476</v>
      </c>
      <c r="E372" s="426" t="s">
        <v>3477</v>
      </c>
      <c r="F372" s="427">
        <v>42845.34</v>
      </c>
      <c r="J372" s="339"/>
      <c r="N372" s="340"/>
    </row>
    <row r="373" spans="1:14" ht="25" x14ac:dyDescent="0.25">
      <c r="A373" s="486"/>
      <c r="B373" s="486"/>
      <c r="C373" s="514" t="s">
        <v>3478</v>
      </c>
      <c r="D373" s="498" t="s">
        <v>3479</v>
      </c>
      <c r="E373" s="515" t="s">
        <v>3480</v>
      </c>
      <c r="F373" s="492">
        <v>46109.75</v>
      </c>
      <c r="J373" s="339"/>
      <c r="L373" s="329"/>
      <c r="N373" s="340"/>
    </row>
    <row r="374" spans="1:14" ht="25" x14ac:dyDescent="0.25">
      <c r="A374" s="422" t="s">
        <v>1873</v>
      </c>
      <c r="B374" s="422" t="s">
        <v>1874</v>
      </c>
      <c r="C374" s="423"/>
      <c r="D374" s="424"/>
      <c r="E374" s="692" t="s">
        <v>1875</v>
      </c>
      <c r="F374" s="693"/>
      <c r="J374" s="339"/>
      <c r="L374" s="329"/>
      <c r="N374" s="340"/>
    </row>
    <row r="375" spans="1:14" ht="14.5" x14ac:dyDescent="0.25">
      <c r="A375" s="425"/>
      <c r="B375" s="425"/>
      <c r="C375" s="423" t="s">
        <v>3481</v>
      </c>
      <c r="D375" s="424" t="s">
        <v>1877</v>
      </c>
      <c r="E375" s="426" t="s">
        <v>3482</v>
      </c>
      <c r="F375" s="427">
        <v>239.39</v>
      </c>
      <c r="J375" s="339"/>
      <c r="L375" s="329"/>
      <c r="N375" s="340"/>
    </row>
    <row r="376" spans="1:14" ht="14.5" x14ac:dyDescent="0.25">
      <c r="A376" s="425"/>
      <c r="B376" s="425"/>
      <c r="C376" s="423" t="s">
        <v>3483</v>
      </c>
      <c r="D376" s="424" t="s">
        <v>1880</v>
      </c>
      <c r="E376" s="426" t="s">
        <v>3484</v>
      </c>
      <c r="F376" s="427">
        <v>383.02</v>
      </c>
      <c r="J376" s="339"/>
      <c r="L376" s="329"/>
      <c r="N376" s="340"/>
    </row>
    <row r="377" spans="1:14" ht="14" x14ac:dyDescent="0.25">
      <c r="A377" s="425"/>
      <c r="B377" s="425"/>
      <c r="C377" s="423" t="s">
        <v>1882</v>
      </c>
      <c r="D377" s="424" t="s">
        <v>1883</v>
      </c>
      <c r="E377" s="426" t="s">
        <v>835</v>
      </c>
      <c r="F377" s="427">
        <v>542.61</v>
      </c>
      <c r="J377" s="339"/>
      <c r="L377" s="329"/>
      <c r="N377" s="340"/>
    </row>
    <row r="378" spans="1:14" ht="14" x14ac:dyDescent="0.25">
      <c r="A378" s="425"/>
      <c r="B378" s="425"/>
      <c r="C378" s="423" t="s">
        <v>1884</v>
      </c>
      <c r="D378" s="424" t="s">
        <v>1885</v>
      </c>
      <c r="E378" s="426" t="s">
        <v>838</v>
      </c>
      <c r="F378" s="427">
        <v>734.12</v>
      </c>
      <c r="J378" s="339"/>
      <c r="L378" s="329"/>
      <c r="N378" s="340"/>
    </row>
    <row r="379" spans="1:14" ht="14" x14ac:dyDescent="0.25">
      <c r="A379" s="425"/>
      <c r="B379" s="425"/>
      <c r="C379" s="423" t="s">
        <v>1886</v>
      </c>
      <c r="D379" s="424" t="s">
        <v>1887</v>
      </c>
      <c r="E379" s="426" t="s">
        <v>841</v>
      </c>
      <c r="F379" s="427">
        <v>924.65</v>
      </c>
      <c r="J379" s="339"/>
      <c r="L379" s="329"/>
      <c r="N379" s="340"/>
    </row>
    <row r="380" spans="1:14" ht="14" x14ac:dyDescent="0.25">
      <c r="A380" s="425"/>
      <c r="B380" s="425"/>
      <c r="C380" s="423" t="s">
        <v>1888</v>
      </c>
      <c r="D380" s="424" t="s">
        <v>1889</v>
      </c>
      <c r="E380" s="426" t="s">
        <v>844</v>
      </c>
      <c r="F380" s="427">
        <v>1117.1400000000001</v>
      </c>
      <c r="J380" s="339"/>
      <c r="L380" s="329"/>
      <c r="N380" s="340"/>
    </row>
    <row r="381" spans="1:14" ht="14" x14ac:dyDescent="0.25">
      <c r="A381" s="425"/>
      <c r="B381" s="425"/>
      <c r="C381" s="423" t="s">
        <v>1890</v>
      </c>
      <c r="D381" s="424" t="s">
        <v>1891</v>
      </c>
      <c r="E381" s="426" t="s">
        <v>847</v>
      </c>
      <c r="F381" s="427">
        <v>1308.6500000000001</v>
      </c>
      <c r="J381" s="339"/>
      <c r="L381" s="329"/>
      <c r="N381" s="340"/>
    </row>
    <row r="382" spans="1:14" ht="13.25" customHeight="1" x14ac:dyDescent="0.25">
      <c r="A382" s="425"/>
      <c r="B382" s="425"/>
      <c r="C382" s="423" t="s">
        <v>1892</v>
      </c>
      <c r="D382" s="424" t="s">
        <v>1893</v>
      </c>
      <c r="E382" s="426" t="s">
        <v>850</v>
      </c>
      <c r="F382" s="427">
        <v>1500.16</v>
      </c>
      <c r="J382" s="339"/>
      <c r="L382" s="329"/>
      <c r="N382" s="340"/>
    </row>
    <row r="383" spans="1:14" ht="14" x14ac:dyDescent="0.25">
      <c r="A383" s="425"/>
      <c r="B383" s="425"/>
      <c r="C383" s="423" t="s">
        <v>1894</v>
      </c>
      <c r="D383" s="424" t="s">
        <v>1895</v>
      </c>
      <c r="E383" s="426" t="s">
        <v>1350</v>
      </c>
      <c r="F383" s="427">
        <v>1691.67</v>
      </c>
      <c r="J383" s="339"/>
      <c r="L383" s="329"/>
      <c r="N383" s="340"/>
    </row>
    <row r="384" spans="1:14" ht="14" x14ac:dyDescent="0.25">
      <c r="A384" s="425"/>
      <c r="B384" s="425"/>
      <c r="C384" s="423" t="s">
        <v>1896</v>
      </c>
      <c r="D384" s="424" t="s">
        <v>1897</v>
      </c>
      <c r="E384" s="426" t="s">
        <v>1353</v>
      </c>
      <c r="F384" s="427">
        <v>1947.02</v>
      </c>
      <c r="J384" s="339"/>
      <c r="L384" s="329"/>
      <c r="N384" s="340"/>
    </row>
    <row r="385" spans="1:14" ht="14" x14ac:dyDescent="0.25">
      <c r="A385" s="425"/>
      <c r="B385" s="425"/>
      <c r="C385" s="423" t="s">
        <v>1898</v>
      </c>
      <c r="D385" s="424" t="s">
        <v>1899</v>
      </c>
      <c r="E385" s="426" t="s">
        <v>1356</v>
      </c>
      <c r="F385" s="427">
        <v>2330.04</v>
      </c>
      <c r="J385" s="339"/>
      <c r="L385" s="329"/>
      <c r="N385" s="340"/>
    </row>
    <row r="386" spans="1:14" ht="14" x14ac:dyDescent="0.25">
      <c r="A386" s="425"/>
      <c r="B386" s="425"/>
      <c r="C386" s="423" t="s">
        <v>1900</v>
      </c>
      <c r="D386" s="424" t="s">
        <v>1901</v>
      </c>
      <c r="E386" s="426" t="s">
        <v>1359</v>
      </c>
      <c r="F386" s="427">
        <v>2713.06</v>
      </c>
      <c r="J386" s="339"/>
      <c r="L386" s="329"/>
      <c r="N386" s="340"/>
    </row>
    <row r="387" spans="1:14" ht="14" x14ac:dyDescent="0.25">
      <c r="A387" s="425"/>
      <c r="B387" s="425"/>
      <c r="C387" s="423" t="s">
        <v>1902</v>
      </c>
      <c r="D387" s="424" t="s">
        <v>1903</v>
      </c>
      <c r="E387" s="426" t="s">
        <v>1362</v>
      </c>
      <c r="F387" s="427">
        <v>3096.08</v>
      </c>
      <c r="J387" s="339"/>
      <c r="L387" s="329"/>
      <c r="N387" s="340"/>
    </row>
    <row r="388" spans="1:14" ht="14" x14ac:dyDescent="0.25">
      <c r="A388" s="425"/>
      <c r="B388" s="425"/>
      <c r="C388" s="423" t="s">
        <v>1904</v>
      </c>
      <c r="D388" s="424" t="s">
        <v>1905</v>
      </c>
      <c r="E388" s="426" t="s">
        <v>1365</v>
      </c>
      <c r="F388" s="427">
        <v>3479.1</v>
      </c>
      <c r="J388" s="339"/>
      <c r="L388" s="329"/>
      <c r="N388" s="340"/>
    </row>
    <row r="389" spans="1:14" ht="14" x14ac:dyDescent="0.25">
      <c r="A389" s="425"/>
      <c r="B389" s="425"/>
      <c r="C389" s="423" t="s">
        <v>1906</v>
      </c>
      <c r="D389" s="424" t="s">
        <v>1907</v>
      </c>
      <c r="E389" s="426" t="s">
        <v>1908</v>
      </c>
      <c r="F389" s="427">
        <v>3862.12</v>
      </c>
      <c r="J389" s="339"/>
      <c r="L389" s="329"/>
      <c r="N389" s="340"/>
    </row>
    <row r="390" spans="1:14" ht="14" x14ac:dyDescent="0.25">
      <c r="A390" s="425"/>
      <c r="B390" s="425"/>
      <c r="C390" s="423" t="s">
        <v>1909</v>
      </c>
      <c r="D390" s="424" t="s">
        <v>1910</v>
      </c>
      <c r="E390" s="426" t="s">
        <v>1911</v>
      </c>
      <c r="F390" s="427">
        <v>4755.83</v>
      </c>
      <c r="J390" s="339"/>
      <c r="L390" s="329"/>
      <c r="N390" s="340"/>
    </row>
    <row r="391" spans="1:14" ht="14" x14ac:dyDescent="0.25">
      <c r="A391" s="425"/>
      <c r="B391" s="425"/>
      <c r="C391" s="423" t="s">
        <v>1912</v>
      </c>
      <c r="D391" s="424" t="s">
        <v>1913</v>
      </c>
      <c r="E391" s="426" t="s">
        <v>1914</v>
      </c>
      <c r="F391" s="427">
        <v>6670.93</v>
      </c>
      <c r="J391" s="339"/>
      <c r="L391" s="329"/>
      <c r="N391" s="340"/>
    </row>
    <row r="392" spans="1:14" ht="14" x14ac:dyDescent="0.25">
      <c r="A392" s="425"/>
      <c r="B392" s="425"/>
      <c r="C392" s="423" t="s">
        <v>1915</v>
      </c>
      <c r="D392" s="424" t="s">
        <v>1916</v>
      </c>
      <c r="E392" s="426" t="s">
        <v>1917</v>
      </c>
      <c r="F392" s="427">
        <v>8586.0300000000007</v>
      </c>
      <c r="J392" s="339"/>
      <c r="L392" s="329"/>
      <c r="N392" s="340"/>
    </row>
    <row r="393" spans="1:14" ht="12.75" customHeight="1" x14ac:dyDescent="0.25">
      <c r="A393" s="425"/>
      <c r="B393" s="425"/>
      <c r="C393" s="423" t="s">
        <v>1918</v>
      </c>
      <c r="D393" s="424" t="s">
        <v>1919</v>
      </c>
      <c r="E393" s="426" t="s">
        <v>1920</v>
      </c>
      <c r="F393" s="427">
        <v>10501.13</v>
      </c>
      <c r="J393" s="339"/>
      <c r="N393" s="340"/>
    </row>
    <row r="394" spans="1:14" ht="14" x14ac:dyDescent="0.25">
      <c r="A394" s="425"/>
      <c r="B394" s="425"/>
      <c r="C394" s="423" t="s">
        <v>1921</v>
      </c>
      <c r="D394" s="424" t="s">
        <v>1922</v>
      </c>
      <c r="E394" s="426" t="s">
        <v>1923</v>
      </c>
      <c r="F394" s="427">
        <v>13373.78</v>
      </c>
      <c r="J394" s="339"/>
      <c r="L394" s="329"/>
      <c r="N394" s="340"/>
    </row>
    <row r="395" spans="1:14" ht="14" x14ac:dyDescent="0.25">
      <c r="A395" s="425"/>
      <c r="B395" s="425"/>
      <c r="C395" s="423" t="s">
        <v>1924</v>
      </c>
      <c r="D395" s="424" t="s">
        <v>1925</v>
      </c>
      <c r="E395" s="426" t="s">
        <v>1926</v>
      </c>
      <c r="F395" s="427">
        <v>18161.53</v>
      </c>
      <c r="J395" s="339"/>
      <c r="L395" s="329"/>
      <c r="N395" s="340"/>
    </row>
    <row r="396" spans="1:14" ht="14" x14ac:dyDescent="0.25">
      <c r="A396" s="425"/>
      <c r="B396" s="425"/>
      <c r="C396" s="423" t="s">
        <v>1927</v>
      </c>
      <c r="D396" s="424" t="s">
        <v>1928</v>
      </c>
      <c r="E396" s="426" t="s">
        <v>1929</v>
      </c>
      <c r="F396" s="427">
        <v>22949.279999999999</v>
      </c>
      <c r="J396" s="339"/>
      <c r="L396" s="329"/>
      <c r="N396" s="340"/>
    </row>
    <row r="397" spans="1:14" ht="14" x14ac:dyDescent="0.25">
      <c r="A397" s="425"/>
      <c r="B397" s="425"/>
      <c r="C397" s="423" t="s">
        <v>1930</v>
      </c>
      <c r="D397" s="424" t="s">
        <v>1931</v>
      </c>
      <c r="E397" s="426" t="s">
        <v>1932</v>
      </c>
      <c r="F397" s="427">
        <v>29332.95</v>
      </c>
      <c r="J397" s="339"/>
      <c r="L397" s="329"/>
      <c r="N397" s="340"/>
    </row>
    <row r="398" spans="1:14" ht="14" x14ac:dyDescent="0.25">
      <c r="A398" s="425"/>
      <c r="B398" s="425"/>
      <c r="C398" s="423" t="s">
        <v>1933</v>
      </c>
      <c r="D398" s="424" t="s">
        <v>1934</v>
      </c>
      <c r="E398" s="426" t="s">
        <v>1935</v>
      </c>
      <c r="F398" s="427">
        <v>38908.449999999997</v>
      </c>
      <c r="J398" s="339"/>
      <c r="L398" s="329"/>
      <c r="N398" s="340"/>
    </row>
    <row r="399" spans="1:14" ht="14" x14ac:dyDescent="0.25">
      <c r="A399" s="425"/>
      <c r="B399" s="425"/>
      <c r="C399" s="423" t="s">
        <v>1936</v>
      </c>
      <c r="D399" s="424" t="s">
        <v>1937</v>
      </c>
      <c r="E399" s="426" t="s">
        <v>1938</v>
      </c>
      <c r="F399" s="427">
        <v>48483.95</v>
      </c>
      <c r="J399" s="339"/>
      <c r="L399" s="329"/>
      <c r="N399" s="340"/>
    </row>
    <row r="400" spans="1:14" ht="14" x14ac:dyDescent="0.25">
      <c r="A400" s="428"/>
      <c r="B400" s="428"/>
      <c r="C400" s="423" t="s">
        <v>1939</v>
      </c>
      <c r="D400" s="424" t="s">
        <v>1940</v>
      </c>
      <c r="E400" s="426" t="s">
        <v>1941</v>
      </c>
      <c r="F400" s="427">
        <v>58059.45</v>
      </c>
      <c r="J400" s="339"/>
      <c r="L400" s="329"/>
      <c r="N400" s="340"/>
    </row>
    <row r="401" spans="1:14" ht="14" x14ac:dyDescent="0.25">
      <c r="A401" s="440"/>
      <c r="B401" s="440"/>
      <c r="C401" s="491" t="s">
        <v>1942</v>
      </c>
      <c r="D401" s="498" t="s">
        <v>1943</v>
      </c>
      <c r="E401" s="426" t="s">
        <v>1944</v>
      </c>
      <c r="F401" s="427">
        <v>67634.95</v>
      </c>
      <c r="J401" s="339"/>
      <c r="L401" s="329"/>
      <c r="N401" s="340"/>
    </row>
    <row r="402" spans="1:14" ht="14" x14ac:dyDescent="0.25">
      <c r="A402" s="425"/>
      <c r="B402" s="425"/>
      <c r="C402" s="520" t="s">
        <v>1945</v>
      </c>
      <c r="D402" s="521" t="s">
        <v>1946</v>
      </c>
      <c r="E402" s="517" t="s">
        <v>1947</v>
      </c>
      <c r="F402" s="427">
        <v>77210.45</v>
      </c>
      <c r="J402" s="339"/>
      <c r="L402" s="329"/>
      <c r="N402" s="340"/>
    </row>
    <row r="403" spans="1:14" ht="13.25" customHeight="1" x14ac:dyDescent="0.25">
      <c r="A403" s="428"/>
      <c r="B403" s="428"/>
      <c r="C403" s="433" t="s">
        <v>1948</v>
      </c>
      <c r="D403" s="434" t="s">
        <v>1949</v>
      </c>
      <c r="E403" s="426" t="s">
        <v>3485</v>
      </c>
      <c r="F403" s="427">
        <v>86785.95</v>
      </c>
      <c r="J403" s="339"/>
      <c r="L403" s="329"/>
      <c r="N403" s="340"/>
    </row>
    <row r="404" spans="1:14" ht="25" x14ac:dyDescent="0.25">
      <c r="A404" s="438" t="s">
        <v>1950</v>
      </c>
      <c r="B404" s="438" t="s">
        <v>1951</v>
      </c>
      <c r="C404" s="423"/>
      <c r="D404" s="424"/>
      <c r="E404" s="692" t="s">
        <v>1952</v>
      </c>
      <c r="F404" s="693"/>
      <c r="J404" s="339"/>
      <c r="L404" s="329"/>
      <c r="N404" s="340"/>
    </row>
    <row r="405" spans="1:14" ht="14.5" x14ac:dyDescent="0.25">
      <c r="A405" s="425"/>
      <c r="B405" s="425"/>
      <c r="C405" s="423" t="s">
        <v>3486</v>
      </c>
      <c r="D405" s="424" t="s">
        <v>1954</v>
      </c>
      <c r="E405" s="426" t="s">
        <v>3487</v>
      </c>
      <c r="F405" s="427">
        <v>188.85</v>
      </c>
      <c r="J405" s="339"/>
      <c r="L405" s="329"/>
      <c r="N405" s="340"/>
    </row>
    <row r="406" spans="1:14" ht="14.5" x14ac:dyDescent="0.25">
      <c r="A406" s="425"/>
      <c r="B406" s="425"/>
      <c r="C406" s="423" t="s">
        <v>3488</v>
      </c>
      <c r="D406" s="424" t="s">
        <v>1957</v>
      </c>
      <c r="E406" s="426" t="s">
        <v>3489</v>
      </c>
      <c r="F406" s="427">
        <v>330.49</v>
      </c>
      <c r="J406" s="339"/>
      <c r="L406" s="329"/>
      <c r="N406" s="340"/>
    </row>
    <row r="407" spans="1:14" ht="14" x14ac:dyDescent="0.25">
      <c r="A407" s="425"/>
      <c r="B407" s="425"/>
      <c r="C407" s="423" t="s">
        <v>1959</v>
      </c>
      <c r="D407" s="424" t="s">
        <v>1960</v>
      </c>
      <c r="E407" s="426" t="s">
        <v>1961</v>
      </c>
      <c r="F407" s="427">
        <v>472.13</v>
      </c>
      <c r="J407" s="339"/>
      <c r="L407" s="329"/>
      <c r="N407" s="340"/>
    </row>
    <row r="408" spans="1:14" ht="14" x14ac:dyDescent="0.25">
      <c r="A408" s="425"/>
      <c r="B408" s="425"/>
      <c r="C408" s="423" t="s">
        <v>1962</v>
      </c>
      <c r="D408" s="424" t="s">
        <v>1963</v>
      </c>
      <c r="E408" s="426" t="s">
        <v>1870</v>
      </c>
      <c r="F408" s="427">
        <v>613.77</v>
      </c>
      <c r="J408" s="339"/>
      <c r="L408" s="329"/>
      <c r="N408" s="340"/>
    </row>
    <row r="409" spans="1:14" ht="14" x14ac:dyDescent="0.25">
      <c r="A409" s="425"/>
      <c r="B409" s="425"/>
      <c r="C409" s="423" t="s">
        <v>1964</v>
      </c>
      <c r="D409" s="424" t="s">
        <v>1965</v>
      </c>
      <c r="E409" s="426" t="s">
        <v>1871</v>
      </c>
      <c r="F409" s="427">
        <v>755.41</v>
      </c>
      <c r="J409" s="339"/>
      <c r="L409" s="329"/>
      <c r="N409" s="340"/>
    </row>
    <row r="410" spans="1:14" ht="14" x14ac:dyDescent="0.25">
      <c r="A410" s="425"/>
      <c r="B410" s="425"/>
      <c r="C410" s="423" t="s">
        <v>1966</v>
      </c>
      <c r="D410" s="424" t="s">
        <v>1967</v>
      </c>
      <c r="E410" s="426" t="s">
        <v>1872</v>
      </c>
      <c r="F410" s="427">
        <v>897.05</v>
      </c>
      <c r="J410" s="339"/>
      <c r="L410" s="329"/>
      <c r="N410" s="340"/>
    </row>
    <row r="411" spans="1:14" ht="12.75" customHeight="1" x14ac:dyDescent="0.25">
      <c r="A411" s="425"/>
      <c r="B411" s="425"/>
      <c r="C411" s="423" t="s">
        <v>1968</v>
      </c>
      <c r="D411" s="424" t="s">
        <v>1969</v>
      </c>
      <c r="E411" s="426" t="s">
        <v>1970</v>
      </c>
      <c r="F411" s="427">
        <v>1038.69</v>
      </c>
      <c r="J411" s="339"/>
      <c r="N411" s="340"/>
    </row>
    <row r="412" spans="1:14" ht="14" x14ac:dyDescent="0.25">
      <c r="A412" s="425"/>
      <c r="B412" s="425"/>
      <c r="C412" s="423" t="s">
        <v>1971</v>
      </c>
      <c r="D412" s="424" t="s">
        <v>1972</v>
      </c>
      <c r="E412" s="426" t="s">
        <v>1973</v>
      </c>
      <c r="F412" s="427">
        <v>1180.33</v>
      </c>
      <c r="J412" s="339"/>
      <c r="L412" s="329"/>
      <c r="N412" s="340"/>
    </row>
    <row r="413" spans="1:14" ht="14" x14ac:dyDescent="0.25">
      <c r="A413" s="425"/>
      <c r="B413" s="425"/>
      <c r="C413" s="423" t="s">
        <v>1974</v>
      </c>
      <c r="D413" s="424" t="s">
        <v>1975</v>
      </c>
      <c r="E413" s="426" t="s">
        <v>1976</v>
      </c>
      <c r="F413" s="427">
        <v>1321.97</v>
      </c>
      <c r="J413" s="339"/>
      <c r="L413" s="329"/>
      <c r="N413" s="340"/>
    </row>
    <row r="414" spans="1:14" ht="14" x14ac:dyDescent="0.25">
      <c r="A414" s="425"/>
      <c r="B414" s="425"/>
      <c r="C414" s="423" t="s">
        <v>1977</v>
      </c>
      <c r="D414" s="424" t="s">
        <v>1978</v>
      </c>
      <c r="E414" s="426" t="s">
        <v>1979</v>
      </c>
      <c r="F414" s="427">
        <v>1510.83</v>
      </c>
      <c r="J414" s="339"/>
      <c r="L414" s="329"/>
      <c r="N414" s="340"/>
    </row>
    <row r="415" spans="1:14" ht="14" x14ac:dyDescent="0.25">
      <c r="A415" s="425"/>
      <c r="B415" s="425"/>
      <c r="C415" s="423" t="s">
        <v>1980</v>
      </c>
      <c r="D415" s="424" t="s">
        <v>1981</v>
      </c>
      <c r="E415" s="426" t="s">
        <v>1982</v>
      </c>
      <c r="F415" s="427">
        <v>1794.11</v>
      </c>
      <c r="J415" s="339"/>
      <c r="L415" s="329"/>
      <c r="N415" s="340"/>
    </row>
    <row r="416" spans="1:14" ht="14" x14ac:dyDescent="0.25">
      <c r="A416" s="425"/>
      <c r="B416" s="425"/>
      <c r="C416" s="423" t="s">
        <v>1983</v>
      </c>
      <c r="D416" s="424" t="s">
        <v>1984</v>
      </c>
      <c r="E416" s="426" t="s">
        <v>1985</v>
      </c>
      <c r="F416" s="427">
        <v>2077.39</v>
      </c>
      <c r="J416" s="339"/>
      <c r="N416" s="340"/>
    </row>
    <row r="417" spans="1:14" ht="14" x14ac:dyDescent="0.25">
      <c r="A417" s="425"/>
      <c r="B417" s="425"/>
      <c r="C417" s="423" t="s">
        <v>1986</v>
      </c>
      <c r="D417" s="424" t="s">
        <v>1987</v>
      </c>
      <c r="E417" s="426" t="s">
        <v>1988</v>
      </c>
      <c r="F417" s="427">
        <v>2360.67</v>
      </c>
      <c r="J417" s="339"/>
      <c r="L417" s="329"/>
      <c r="N417" s="340"/>
    </row>
    <row r="418" spans="1:14" ht="14" x14ac:dyDescent="0.25">
      <c r="A418" s="425"/>
      <c r="B418" s="425"/>
      <c r="C418" s="423" t="s">
        <v>1989</v>
      </c>
      <c r="D418" s="424" t="s">
        <v>1990</v>
      </c>
      <c r="E418" s="426" t="s">
        <v>1991</v>
      </c>
      <c r="F418" s="427">
        <v>2643.95</v>
      </c>
      <c r="J418" s="339"/>
      <c r="L418" s="329"/>
      <c r="N418" s="340"/>
    </row>
    <row r="419" spans="1:14" ht="14" x14ac:dyDescent="0.25">
      <c r="A419" s="425"/>
      <c r="B419" s="425"/>
      <c r="C419" s="423" t="s">
        <v>1992</v>
      </c>
      <c r="D419" s="424" t="s">
        <v>1993</v>
      </c>
      <c r="E419" s="426" t="s">
        <v>1994</v>
      </c>
      <c r="F419" s="427">
        <v>2927.23</v>
      </c>
      <c r="J419" s="339"/>
      <c r="L419" s="329"/>
      <c r="N419" s="340"/>
    </row>
    <row r="420" spans="1:14" ht="14" x14ac:dyDescent="0.25">
      <c r="A420" s="425"/>
      <c r="B420" s="425"/>
      <c r="C420" s="423" t="s">
        <v>1995</v>
      </c>
      <c r="D420" s="424" t="s">
        <v>1996</v>
      </c>
      <c r="E420" s="426" t="s">
        <v>1997</v>
      </c>
      <c r="F420" s="427">
        <v>3304.93</v>
      </c>
      <c r="J420" s="339"/>
      <c r="L420" s="329"/>
      <c r="N420" s="340"/>
    </row>
    <row r="421" spans="1:14" ht="13.25" customHeight="1" x14ac:dyDescent="0.25">
      <c r="A421" s="425"/>
      <c r="B421" s="425"/>
      <c r="C421" s="423" t="s">
        <v>1998</v>
      </c>
      <c r="D421" s="424" t="s">
        <v>1999</v>
      </c>
      <c r="E421" s="426" t="s">
        <v>2000</v>
      </c>
      <c r="F421" s="427">
        <v>3871.49</v>
      </c>
      <c r="J421" s="339"/>
      <c r="L421" s="329"/>
      <c r="N421" s="340"/>
    </row>
    <row r="422" spans="1:14" ht="14" x14ac:dyDescent="0.25">
      <c r="A422" s="425"/>
      <c r="B422" s="425"/>
      <c r="C422" s="423" t="s">
        <v>2001</v>
      </c>
      <c r="D422" s="424" t="s">
        <v>2002</v>
      </c>
      <c r="E422" s="426" t="s">
        <v>2003</v>
      </c>
      <c r="F422" s="427">
        <v>4438.05</v>
      </c>
      <c r="J422" s="339"/>
      <c r="L422" s="329"/>
      <c r="N422" s="340"/>
    </row>
    <row r="423" spans="1:14" ht="14" x14ac:dyDescent="0.25">
      <c r="A423" s="425"/>
      <c r="B423" s="425"/>
      <c r="C423" s="423" t="s">
        <v>2004</v>
      </c>
      <c r="D423" s="424" t="s">
        <v>2005</v>
      </c>
      <c r="E423" s="426" t="s">
        <v>2006</v>
      </c>
      <c r="F423" s="427">
        <v>5193.47</v>
      </c>
      <c r="J423" s="339"/>
      <c r="L423" s="329"/>
      <c r="N423" s="340"/>
    </row>
    <row r="424" spans="1:14" ht="14" x14ac:dyDescent="0.25">
      <c r="A424" s="425"/>
      <c r="B424" s="425"/>
      <c r="C424" s="423" t="s">
        <v>2007</v>
      </c>
      <c r="D424" s="424" t="s">
        <v>2008</v>
      </c>
      <c r="E424" s="426" t="s">
        <v>2009</v>
      </c>
      <c r="F424" s="427">
        <v>6326.59</v>
      </c>
      <c r="J424" s="339"/>
      <c r="L424" s="329"/>
      <c r="N424" s="340"/>
    </row>
    <row r="425" spans="1:14" ht="14" x14ac:dyDescent="0.25">
      <c r="A425" s="425"/>
      <c r="B425" s="425"/>
      <c r="C425" s="423" t="s">
        <v>2010</v>
      </c>
      <c r="D425" s="424" t="s">
        <v>2011</v>
      </c>
      <c r="E425" s="426" t="s">
        <v>2012</v>
      </c>
      <c r="F425" s="427">
        <v>7459.71</v>
      </c>
      <c r="J425" s="339"/>
      <c r="L425" s="329"/>
      <c r="N425" s="340"/>
    </row>
    <row r="426" spans="1:14" ht="14" x14ac:dyDescent="0.25">
      <c r="A426" s="428"/>
      <c r="B426" s="428"/>
      <c r="C426" s="423" t="s">
        <v>2013</v>
      </c>
      <c r="D426" s="424" t="s">
        <v>2014</v>
      </c>
      <c r="E426" s="426" t="s">
        <v>3490</v>
      </c>
      <c r="F426" s="427">
        <v>8592.83</v>
      </c>
      <c r="J426" s="339"/>
      <c r="L426" s="329"/>
      <c r="N426" s="340"/>
    </row>
    <row r="427" spans="1:14" ht="25" x14ac:dyDescent="0.25">
      <c r="A427" s="422" t="s">
        <v>2077</v>
      </c>
      <c r="B427" s="422" t="s">
        <v>2078</v>
      </c>
      <c r="C427" s="423"/>
      <c r="D427" s="424"/>
      <c r="E427" s="692" t="s">
        <v>2079</v>
      </c>
      <c r="F427" s="693"/>
      <c r="J427" s="339"/>
      <c r="L427" s="329"/>
      <c r="N427" s="340"/>
    </row>
    <row r="428" spans="1:14" ht="14" x14ac:dyDescent="0.25">
      <c r="A428" s="425"/>
      <c r="B428" s="425"/>
      <c r="C428" s="423" t="s">
        <v>2080</v>
      </c>
      <c r="D428" s="424" t="s">
        <v>2081</v>
      </c>
      <c r="E428" s="426" t="s">
        <v>2082</v>
      </c>
      <c r="F428" s="427">
        <v>1110.8699999999999</v>
      </c>
      <c r="J428" s="339"/>
      <c r="L428" s="329"/>
      <c r="N428" s="340"/>
    </row>
    <row r="429" spans="1:14" ht="14" x14ac:dyDescent="0.25">
      <c r="A429" s="425"/>
      <c r="B429" s="425"/>
      <c r="C429" s="423" t="s">
        <v>2083</v>
      </c>
      <c r="D429" s="424" t="s">
        <v>2084</v>
      </c>
      <c r="E429" s="426" t="s">
        <v>2085</v>
      </c>
      <c r="F429" s="427">
        <v>1716.8</v>
      </c>
      <c r="J429" s="339"/>
      <c r="L429" s="329"/>
      <c r="N429" s="340"/>
    </row>
    <row r="430" spans="1:14" ht="14" x14ac:dyDescent="0.25">
      <c r="A430" s="425"/>
      <c r="B430" s="425"/>
      <c r="C430" s="423" t="s">
        <v>2086</v>
      </c>
      <c r="D430" s="424" t="s">
        <v>2087</v>
      </c>
      <c r="E430" s="426" t="s">
        <v>2088</v>
      </c>
      <c r="F430" s="427">
        <v>2322.7199999999998</v>
      </c>
      <c r="J430" s="339"/>
      <c r="L430" s="329"/>
      <c r="N430" s="340"/>
    </row>
    <row r="431" spans="1:14" ht="14" x14ac:dyDescent="0.25">
      <c r="A431" s="425"/>
      <c r="B431" s="425"/>
      <c r="C431" s="423" t="s">
        <v>2089</v>
      </c>
      <c r="D431" s="424" t="s">
        <v>2090</v>
      </c>
      <c r="E431" s="426" t="s">
        <v>2091</v>
      </c>
      <c r="F431" s="427">
        <v>2928.65</v>
      </c>
      <c r="J431" s="339"/>
      <c r="L431" s="329"/>
      <c r="N431" s="340"/>
    </row>
    <row r="432" spans="1:14" ht="14" x14ac:dyDescent="0.25">
      <c r="A432" s="425"/>
      <c r="B432" s="425"/>
      <c r="C432" s="423" t="s">
        <v>2092</v>
      </c>
      <c r="D432" s="424" t="s">
        <v>2093</v>
      </c>
      <c r="E432" s="426" t="s">
        <v>2094</v>
      </c>
      <c r="F432" s="427">
        <v>3534.58</v>
      </c>
      <c r="J432" s="339"/>
      <c r="L432" s="329"/>
      <c r="N432" s="340"/>
    </row>
    <row r="433" spans="1:14" ht="14" x14ac:dyDescent="0.25">
      <c r="A433" s="425"/>
      <c r="B433" s="425"/>
      <c r="C433" s="423" t="s">
        <v>2095</v>
      </c>
      <c r="D433" s="424" t="s">
        <v>2096</v>
      </c>
      <c r="E433" s="426" t="s">
        <v>2097</v>
      </c>
      <c r="F433" s="427">
        <v>4125.5600000000004</v>
      </c>
      <c r="J433" s="339"/>
      <c r="L433" s="329"/>
      <c r="N433" s="340"/>
    </row>
    <row r="434" spans="1:14" ht="14" x14ac:dyDescent="0.25">
      <c r="A434" s="425"/>
      <c r="B434" s="425"/>
      <c r="C434" s="423" t="s">
        <v>2098</v>
      </c>
      <c r="D434" s="424" t="s">
        <v>2099</v>
      </c>
      <c r="E434" s="426" t="s">
        <v>2100</v>
      </c>
      <c r="F434" s="427">
        <v>4746.4399999999996</v>
      </c>
      <c r="J434" s="339"/>
      <c r="L434" s="329"/>
      <c r="N434" s="340"/>
    </row>
    <row r="435" spans="1:14" ht="26.25" customHeight="1" x14ac:dyDescent="0.25">
      <c r="A435" s="425"/>
      <c r="B435" s="425"/>
      <c r="C435" s="423" t="s">
        <v>2101</v>
      </c>
      <c r="D435" s="424" t="s">
        <v>2102</v>
      </c>
      <c r="E435" s="426" t="s">
        <v>2103</v>
      </c>
      <c r="F435" s="427">
        <v>5554.34</v>
      </c>
      <c r="J435" s="339"/>
      <c r="N435" s="340"/>
    </row>
    <row r="436" spans="1:14" ht="14" x14ac:dyDescent="0.25">
      <c r="A436" s="425"/>
      <c r="B436" s="425"/>
      <c r="C436" s="423" t="s">
        <v>2104</v>
      </c>
      <c r="D436" s="424" t="s">
        <v>2105</v>
      </c>
      <c r="E436" s="426" t="s">
        <v>2106</v>
      </c>
      <c r="F436" s="427">
        <v>6766.2</v>
      </c>
      <c r="J436" s="339"/>
      <c r="L436" s="329"/>
      <c r="N436" s="340"/>
    </row>
    <row r="437" spans="1:14" ht="14" x14ac:dyDescent="0.25">
      <c r="A437" s="425"/>
      <c r="B437" s="425"/>
      <c r="C437" s="423" t="s">
        <v>2107</v>
      </c>
      <c r="D437" s="424" t="s">
        <v>2108</v>
      </c>
      <c r="E437" s="426" t="s">
        <v>2109</v>
      </c>
      <c r="F437" s="427">
        <v>7978.05</v>
      </c>
      <c r="J437" s="339"/>
      <c r="L437" s="329"/>
      <c r="N437" s="340"/>
    </row>
    <row r="438" spans="1:14" ht="14" x14ac:dyDescent="0.25">
      <c r="A438" s="425"/>
      <c r="B438" s="425"/>
      <c r="C438" s="423" t="s">
        <v>2110</v>
      </c>
      <c r="D438" s="424" t="s">
        <v>2111</v>
      </c>
      <c r="E438" s="426" t="s">
        <v>2112</v>
      </c>
      <c r="F438" s="427">
        <v>9189.91</v>
      </c>
      <c r="J438" s="339"/>
      <c r="L438" s="329"/>
      <c r="N438" s="340"/>
    </row>
    <row r="439" spans="1:14" ht="14" x14ac:dyDescent="0.25">
      <c r="A439" s="425"/>
      <c r="B439" s="425"/>
      <c r="C439" s="423" t="s">
        <v>2113</v>
      </c>
      <c r="D439" s="424" t="s">
        <v>2114</v>
      </c>
      <c r="E439" s="426" t="s">
        <v>2115</v>
      </c>
      <c r="F439" s="427">
        <v>10401.76</v>
      </c>
      <c r="J439" s="339"/>
      <c r="L439" s="329"/>
      <c r="N439" s="340"/>
    </row>
    <row r="440" spans="1:14" ht="14" x14ac:dyDescent="0.25">
      <c r="A440" s="425"/>
      <c r="B440" s="425"/>
      <c r="C440" s="513" t="s">
        <v>2116</v>
      </c>
      <c r="D440" s="498" t="s">
        <v>2117</v>
      </c>
      <c r="E440" s="426" t="s">
        <v>2118</v>
      </c>
      <c r="F440" s="427">
        <v>11613.62</v>
      </c>
      <c r="J440" s="339"/>
      <c r="L440" s="329"/>
      <c r="N440" s="340"/>
    </row>
    <row r="441" spans="1:14" ht="14" x14ac:dyDescent="0.25">
      <c r="A441" s="486"/>
      <c r="B441" s="486"/>
      <c r="C441" s="514" t="s">
        <v>2119</v>
      </c>
      <c r="D441" s="498" t="s">
        <v>2120</v>
      </c>
      <c r="E441" s="515" t="s">
        <v>3491</v>
      </c>
      <c r="F441" s="492">
        <v>12825.48</v>
      </c>
      <c r="J441" s="339"/>
      <c r="L441" s="329"/>
      <c r="N441" s="340"/>
    </row>
    <row r="442" spans="1:14" ht="25" x14ac:dyDescent="0.25">
      <c r="A442" s="422" t="s">
        <v>2121</v>
      </c>
      <c r="B442" s="422" t="s">
        <v>2122</v>
      </c>
      <c r="C442" s="423"/>
      <c r="D442" s="424"/>
      <c r="E442" s="692" t="s">
        <v>2123</v>
      </c>
      <c r="F442" s="693"/>
      <c r="J442" s="339"/>
      <c r="L442" s="329"/>
      <c r="N442" s="340"/>
    </row>
    <row r="443" spans="1:14" ht="14.5" x14ac:dyDescent="0.25">
      <c r="A443" s="425"/>
      <c r="B443" s="425"/>
      <c r="C443" s="423" t="s">
        <v>3492</v>
      </c>
      <c r="D443" s="424" t="s">
        <v>2125</v>
      </c>
      <c r="E443" s="426" t="s">
        <v>3493</v>
      </c>
      <c r="F443" s="427">
        <v>826.48</v>
      </c>
      <c r="J443" s="339"/>
      <c r="L443" s="329"/>
      <c r="N443" s="340"/>
    </row>
    <row r="444" spans="1:14" ht="14.5" x14ac:dyDescent="0.25">
      <c r="A444" s="425"/>
      <c r="B444" s="425"/>
      <c r="C444" s="423" t="s">
        <v>3494</v>
      </c>
      <c r="D444" s="424" t="s">
        <v>2127</v>
      </c>
      <c r="E444" s="426" t="s">
        <v>3495</v>
      </c>
      <c r="F444" s="427">
        <v>1446.34</v>
      </c>
      <c r="J444" s="339"/>
      <c r="L444" s="329"/>
      <c r="N444" s="340"/>
    </row>
    <row r="445" spans="1:14" ht="13.25" customHeight="1" x14ac:dyDescent="0.25">
      <c r="A445" s="425"/>
      <c r="B445" s="425"/>
      <c r="C445" s="423" t="s">
        <v>3496</v>
      </c>
      <c r="D445" s="424" t="s">
        <v>2129</v>
      </c>
      <c r="E445" s="426" t="s">
        <v>3497</v>
      </c>
      <c r="F445" s="427">
        <v>2066.1999999999998</v>
      </c>
      <c r="J445" s="339"/>
      <c r="L445" s="329"/>
      <c r="N445" s="340"/>
    </row>
    <row r="446" spans="1:14" ht="14.5" x14ac:dyDescent="0.25">
      <c r="A446" s="425"/>
      <c r="B446" s="425"/>
      <c r="C446" s="423" t="s">
        <v>3498</v>
      </c>
      <c r="D446" s="424" t="s">
        <v>2131</v>
      </c>
      <c r="E446" s="426" t="s">
        <v>3499</v>
      </c>
      <c r="F446" s="427">
        <v>2686.06</v>
      </c>
      <c r="J446" s="339"/>
      <c r="L446" s="329"/>
      <c r="N446" s="340"/>
    </row>
    <row r="447" spans="1:14" ht="14" x14ac:dyDescent="0.25">
      <c r="A447" s="425"/>
      <c r="B447" s="425"/>
      <c r="C447" s="423" t="s">
        <v>2132</v>
      </c>
      <c r="D447" s="424" t="s">
        <v>2133</v>
      </c>
      <c r="E447" s="426" t="s">
        <v>2134</v>
      </c>
      <c r="F447" s="427">
        <v>3099.3</v>
      </c>
      <c r="J447" s="339"/>
      <c r="L447" s="329"/>
      <c r="N447" s="340"/>
    </row>
    <row r="448" spans="1:14" ht="14" x14ac:dyDescent="0.25">
      <c r="A448" s="425"/>
      <c r="B448" s="425"/>
      <c r="C448" s="423" t="s">
        <v>2135</v>
      </c>
      <c r="D448" s="424" t="s">
        <v>2136</v>
      </c>
      <c r="E448" s="426" t="s">
        <v>2137</v>
      </c>
      <c r="F448" s="427">
        <v>3719.16</v>
      </c>
      <c r="J448" s="339"/>
      <c r="L448" s="329"/>
      <c r="N448" s="340"/>
    </row>
    <row r="449" spans="1:14" ht="14" x14ac:dyDescent="0.25">
      <c r="A449" s="425"/>
      <c r="B449" s="425"/>
      <c r="C449" s="423" t="s">
        <v>2138</v>
      </c>
      <c r="D449" s="424" t="s">
        <v>2139</v>
      </c>
      <c r="E449" s="426" t="s">
        <v>2140</v>
      </c>
      <c r="F449" s="427">
        <v>4339.0200000000004</v>
      </c>
      <c r="J449" s="339"/>
      <c r="L449" s="329"/>
      <c r="N449" s="340"/>
    </row>
    <row r="450" spans="1:14" ht="14" x14ac:dyDescent="0.25">
      <c r="A450" s="425"/>
      <c r="B450" s="425"/>
      <c r="C450" s="423" t="s">
        <v>2141</v>
      </c>
      <c r="D450" s="424" t="s">
        <v>2142</v>
      </c>
      <c r="E450" s="426" t="s">
        <v>2143</v>
      </c>
      <c r="F450" s="427">
        <v>4958.88</v>
      </c>
      <c r="J450" s="339"/>
      <c r="L450" s="329"/>
      <c r="N450" s="340"/>
    </row>
    <row r="451" spans="1:14" ht="14" x14ac:dyDescent="0.25">
      <c r="A451" s="425"/>
      <c r="B451" s="425"/>
      <c r="C451" s="423" t="s">
        <v>2144</v>
      </c>
      <c r="D451" s="424" t="s">
        <v>2145</v>
      </c>
      <c r="E451" s="426" t="s">
        <v>2146</v>
      </c>
      <c r="F451" s="427">
        <v>5578.74</v>
      </c>
      <c r="J451" s="339"/>
      <c r="L451" s="329"/>
      <c r="N451" s="340"/>
    </row>
    <row r="452" spans="1:14" ht="14" x14ac:dyDescent="0.25">
      <c r="A452" s="425"/>
      <c r="B452" s="425"/>
      <c r="C452" s="423" t="s">
        <v>2147</v>
      </c>
      <c r="D452" s="424" t="s">
        <v>2148</v>
      </c>
      <c r="E452" s="426" t="s">
        <v>2149</v>
      </c>
      <c r="F452" s="427">
        <v>6198.6</v>
      </c>
      <c r="J452" s="339"/>
      <c r="L452" s="329"/>
      <c r="N452" s="340"/>
    </row>
    <row r="453" spans="1:14" ht="14" x14ac:dyDescent="0.25">
      <c r="A453" s="425"/>
      <c r="B453" s="425"/>
      <c r="C453" s="423" t="s">
        <v>2150</v>
      </c>
      <c r="D453" s="424" t="s">
        <v>2151</v>
      </c>
      <c r="E453" s="426" t="s">
        <v>2152</v>
      </c>
      <c r="F453" s="427">
        <v>6818.46</v>
      </c>
      <c r="J453" s="339"/>
      <c r="L453" s="329"/>
      <c r="N453" s="340"/>
    </row>
    <row r="454" spans="1:14" ht="14" x14ac:dyDescent="0.25">
      <c r="A454" s="425"/>
      <c r="B454" s="425"/>
      <c r="C454" s="423" t="s">
        <v>2153</v>
      </c>
      <c r="D454" s="424" t="s">
        <v>2154</v>
      </c>
      <c r="E454" s="426" t="s">
        <v>2155</v>
      </c>
      <c r="F454" s="427">
        <v>7438.32</v>
      </c>
      <c r="J454" s="339"/>
      <c r="L454" s="329"/>
      <c r="N454" s="340"/>
    </row>
    <row r="455" spans="1:14" ht="14" x14ac:dyDescent="0.25">
      <c r="A455" s="425"/>
      <c r="B455" s="425"/>
      <c r="C455" s="423" t="s">
        <v>2156</v>
      </c>
      <c r="D455" s="424" t="s">
        <v>2157</v>
      </c>
      <c r="E455" s="426" t="s">
        <v>2158</v>
      </c>
      <c r="F455" s="427">
        <v>8058.18</v>
      </c>
      <c r="J455" s="339"/>
      <c r="L455" s="329"/>
      <c r="N455" s="340"/>
    </row>
    <row r="456" spans="1:14" ht="14" x14ac:dyDescent="0.25">
      <c r="A456" s="425"/>
      <c r="B456" s="425"/>
      <c r="C456" s="423" t="s">
        <v>2159</v>
      </c>
      <c r="D456" s="424" t="s">
        <v>2160</v>
      </c>
      <c r="E456" s="426" t="s">
        <v>2161</v>
      </c>
      <c r="F456" s="427">
        <v>8678.0400000000009</v>
      </c>
      <c r="J456" s="339"/>
      <c r="L456" s="329"/>
      <c r="N456" s="340"/>
    </row>
    <row r="457" spans="1:14" ht="14" x14ac:dyDescent="0.25">
      <c r="A457" s="425"/>
      <c r="B457" s="425"/>
      <c r="C457" s="423" t="s">
        <v>2162</v>
      </c>
      <c r="D457" s="424" t="s">
        <v>2163</v>
      </c>
      <c r="E457" s="426" t="s">
        <v>2164</v>
      </c>
      <c r="F457" s="427">
        <v>9917.76</v>
      </c>
      <c r="J457" s="339"/>
      <c r="L457" s="329"/>
      <c r="N457" s="340"/>
    </row>
    <row r="458" spans="1:14" ht="14" x14ac:dyDescent="0.25">
      <c r="A458" s="425"/>
      <c r="B458" s="425"/>
      <c r="C458" s="423" t="s">
        <v>2165</v>
      </c>
      <c r="D458" s="424" t="s">
        <v>2166</v>
      </c>
      <c r="E458" s="426" t="s">
        <v>2167</v>
      </c>
      <c r="F458" s="427">
        <v>11157.48</v>
      </c>
      <c r="J458" s="339"/>
      <c r="L458" s="329"/>
      <c r="N458" s="340"/>
    </row>
    <row r="459" spans="1:14" ht="14" x14ac:dyDescent="0.25">
      <c r="A459" s="425"/>
      <c r="B459" s="425"/>
      <c r="C459" s="423" t="s">
        <v>2168</v>
      </c>
      <c r="D459" s="424" t="s">
        <v>2169</v>
      </c>
      <c r="E459" s="426" t="s">
        <v>2170</v>
      </c>
      <c r="F459" s="427">
        <v>12397.2</v>
      </c>
      <c r="J459" s="339"/>
      <c r="L459" s="329"/>
      <c r="N459" s="340"/>
    </row>
    <row r="460" spans="1:14" ht="14" x14ac:dyDescent="0.25">
      <c r="A460" s="425"/>
      <c r="B460" s="425"/>
      <c r="C460" s="423" t="s">
        <v>2171</v>
      </c>
      <c r="D460" s="424" t="s">
        <v>2172</v>
      </c>
      <c r="E460" s="426" t="s">
        <v>2173</v>
      </c>
      <c r="F460" s="427">
        <v>13636.92</v>
      </c>
      <c r="J460" s="339"/>
      <c r="L460" s="329"/>
      <c r="N460" s="340"/>
    </row>
    <row r="461" spans="1:14" ht="14" x14ac:dyDescent="0.25">
      <c r="A461" s="425"/>
      <c r="B461" s="425"/>
      <c r="C461" s="423" t="s">
        <v>2174</v>
      </c>
      <c r="D461" s="424"/>
      <c r="E461" s="426" t="s">
        <v>3500</v>
      </c>
      <c r="F461" s="427"/>
      <c r="J461" s="339"/>
      <c r="L461" s="329"/>
      <c r="N461" s="340"/>
    </row>
    <row r="462" spans="1:14" ht="14" x14ac:dyDescent="0.25">
      <c r="A462" s="428"/>
      <c r="B462" s="428"/>
      <c r="C462" s="423" t="s">
        <v>3501</v>
      </c>
      <c r="D462" s="424" t="s">
        <v>3502</v>
      </c>
      <c r="E462" s="426" t="s">
        <v>3503</v>
      </c>
      <c r="F462" s="427">
        <v>15703.11</v>
      </c>
      <c r="J462" s="339"/>
      <c r="L462" s="329"/>
      <c r="N462" s="340"/>
    </row>
    <row r="463" spans="1:14" ht="14" x14ac:dyDescent="0.25">
      <c r="A463" s="440"/>
      <c r="B463" s="441"/>
      <c r="C463" s="491" t="s">
        <v>3504</v>
      </c>
      <c r="D463" s="498" t="s">
        <v>3505</v>
      </c>
      <c r="E463" s="426" t="s">
        <v>3506</v>
      </c>
      <c r="F463" s="427">
        <v>18182.55</v>
      </c>
      <c r="J463" s="339"/>
      <c r="L463" s="329"/>
      <c r="N463" s="340"/>
    </row>
    <row r="464" spans="1:14" ht="12.75" customHeight="1" x14ac:dyDescent="0.25">
      <c r="A464" s="425"/>
      <c r="B464" s="432"/>
      <c r="C464" s="520" t="s">
        <v>3507</v>
      </c>
      <c r="D464" s="521" t="s">
        <v>3508</v>
      </c>
      <c r="E464" s="517" t="s">
        <v>3509</v>
      </c>
      <c r="F464" s="427">
        <v>20661.990000000002</v>
      </c>
      <c r="J464" s="339"/>
      <c r="N464" s="340"/>
    </row>
    <row r="465" spans="1:14" ht="14" x14ac:dyDescent="0.25">
      <c r="A465" s="425"/>
      <c r="B465" s="432"/>
      <c r="C465" s="433" t="s">
        <v>3510</v>
      </c>
      <c r="D465" s="434" t="s">
        <v>3511</v>
      </c>
      <c r="E465" s="426" t="s">
        <v>3512</v>
      </c>
      <c r="F465" s="427">
        <v>23141.43</v>
      </c>
      <c r="J465" s="339"/>
      <c r="L465" s="329"/>
      <c r="N465" s="340"/>
    </row>
    <row r="466" spans="1:14" ht="14" x14ac:dyDescent="0.25">
      <c r="A466" s="425"/>
      <c r="B466" s="432"/>
      <c r="C466" s="431" t="s">
        <v>3513</v>
      </c>
      <c r="D466" s="424" t="s">
        <v>3514</v>
      </c>
      <c r="E466" s="426" t="s">
        <v>3515</v>
      </c>
      <c r="F466" s="427">
        <v>26447.35</v>
      </c>
      <c r="J466" s="339"/>
      <c r="L466" s="329"/>
      <c r="N466" s="340"/>
    </row>
    <row r="467" spans="1:14" ht="14" x14ac:dyDescent="0.25">
      <c r="A467" s="425"/>
      <c r="B467" s="432"/>
      <c r="C467" s="431" t="s">
        <v>3516</v>
      </c>
      <c r="D467" s="424" t="s">
        <v>3517</v>
      </c>
      <c r="E467" s="426" t="s">
        <v>3518</v>
      </c>
      <c r="F467" s="427">
        <v>31406.23</v>
      </c>
      <c r="J467" s="339"/>
      <c r="L467" s="329"/>
      <c r="N467" s="340"/>
    </row>
    <row r="468" spans="1:14" ht="14" x14ac:dyDescent="0.25">
      <c r="A468" s="425"/>
      <c r="B468" s="432"/>
      <c r="C468" s="431" t="s">
        <v>3519</v>
      </c>
      <c r="D468" s="424" t="s">
        <v>3520</v>
      </c>
      <c r="E468" s="426" t="s">
        <v>3521</v>
      </c>
      <c r="F468" s="427">
        <v>36365.11</v>
      </c>
      <c r="J468" s="339"/>
      <c r="L468" s="329"/>
      <c r="N468" s="340"/>
    </row>
    <row r="469" spans="1:14" ht="12.75" customHeight="1" x14ac:dyDescent="0.25">
      <c r="A469" s="425"/>
      <c r="B469" s="432"/>
      <c r="C469" s="431" t="s">
        <v>3522</v>
      </c>
      <c r="D469" s="424" t="s">
        <v>3523</v>
      </c>
      <c r="E469" s="426" t="s">
        <v>3524</v>
      </c>
      <c r="F469" s="427">
        <v>42976.95</v>
      </c>
      <c r="J469" s="339"/>
      <c r="L469" s="329"/>
      <c r="N469" s="340"/>
    </row>
    <row r="470" spans="1:14" ht="14" x14ac:dyDescent="0.25">
      <c r="A470" s="425"/>
      <c r="B470" s="432"/>
      <c r="C470" s="431" t="s">
        <v>3525</v>
      </c>
      <c r="D470" s="424" t="s">
        <v>3526</v>
      </c>
      <c r="E470" s="426" t="s">
        <v>3527</v>
      </c>
      <c r="F470" s="427">
        <v>52894.7</v>
      </c>
      <c r="J470" s="339"/>
      <c r="L470" s="329"/>
      <c r="N470" s="340"/>
    </row>
    <row r="471" spans="1:14" ht="14" x14ac:dyDescent="0.25">
      <c r="A471" s="428"/>
      <c r="B471" s="437"/>
      <c r="C471" s="431" t="s">
        <v>3528</v>
      </c>
      <c r="D471" s="424" t="s">
        <v>3529</v>
      </c>
      <c r="E471" s="426" t="s">
        <v>3530</v>
      </c>
      <c r="F471" s="427">
        <v>62812.46</v>
      </c>
      <c r="J471" s="339"/>
      <c r="L471" s="329"/>
      <c r="N471" s="340"/>
    </row>
    <row r="472" spans="1:14" ht="25" x14ac:dyDescent="0.25">
      <c r="A472" s="438" t="s">
        <v>2176</v>
      </c>
      <c r="B472" s="438" t="s">
        <v>2177</v>
      </c>
      <c r="C472" s="423"/>
      <c r="D472" s="424"/>
      <c r="E472" s="692" t="s">
        <v>2178</v>
      </c>
      <c r="F472" s="693"/>
      <c r="J472" s="339"/>
      <c r="L472" s="329"/>
      <c r="N472" s="340"/>
    </row>
    <row r="473" spans="1:14" ht="14" x14ac:dyDescent="0.25">
      <c r="A473" s="425"/>
      <c r="B473" s="425"/>
      <c r="C473" s="423" t="s">
        <v>2179</v>
      </c>
      <c r="D473" s="424" t="s">
        <v>2180</v>
      </c>
      <c r="E473" s="426" t="s">
        <v>2181</v>
      </c>
      <c r="F473" s="427">
        <v>662.23</v>
      </c>
      <c r="J473" s="339"/>
      <c r="L473" s="329"/>
      <c r="N473" s="340"/>
    </row>
    <row r="474" spans="1:14" ht="13.25" customHeight="1" x14ac:dyDescent="0.25">
      <c r="A474" s="425"/>
      <c r="B474" s="425"/>
      <c r="C474" s="423" t="s">
        <v>2182</v>
      </c>
      <c r="D474" s="424" t="s">
        <v>2183</v>
      </c>
      <c r="E474" s="426" t="s">
        <v>2184</v>
      </c>
      <c r="F474" s="427">
        <v>1068.05</v>
      </c>
      <c r="J474" s="339"/>
      <c r="L474" s="329"/>
      <c r="N474" s="340"/>
    </row>
    <row r="475" spans="1:14" ht="14" x14ac:dyDescent="0.25">
      <c r="A475" s="425"/>
      <c r="B475" s="425"/>
      <c r="C475" s="423" t="s">
        <v>2185</v>
      </c>
      <c r="D475" s="424" t="s">
        <v>2186</v>
      </c>
      <c r="E475" s="426" t="s">
        <v>2187</v>
      </c>
      <c r="F475" s="427">
        <v>1388.47</v>
      </c>
      <c r="J475" s="339"/>
      <c r="L475" s="329"/>
      <c r="N475" s="340"/>
    </row>
    <row r="476" spans="1:14" ht="14" x14ac:dyDescent="0.25">
      <c r="A476" s="425"/>
      <c r="B476" s="425"/>
      <c r="C476" s="423" t="s">
        <v>2188</v>
      </c>
      <c r="D476" s="424" t="s">
        <v>2189</v>
      </c>
      <c r="E476" s="426" t="s">
        <v>2190</v>
      </c>
      <c r="F476" s="427">
        <v>1708.88</v>
      </c>
      <c r="J476" s="339"/>
      <c r="L476" s="329"/>
      <c r="N476" s="340"/>
    </row>
    <row r="477" spans="1:14" ht="26.25" customHeight="1" x14ac:dyDescent="0.25">
      <c r="A477" s="425"/>
      <c r="B477" s="425"/>
      <c r="C477" s="423" t="s">
        <v>2191</v>
      </c>
      <c r="D477" s="424" t="s">
        <v>2192</v>
      </c>
      <c r="E477" s="426" t="s">
        <v>2193</v>
      </c>
      <c r="F477" s="427">
        <v>2136.1</v>
      </c>
      <c r="J477" s="339"/>
      <c r="N477" s="340"/>
    </row>
    <row r="478" spans="1:14" ht="14" x14ac:dyDescent="0.25">
      <c r="A478" s="425"/>
      <c r="B478" s="425"/>
      <c r="C478" s="423" t="s">
        <v>2194</v>
      </c>
      <c r="D478" s="424" t="s">
        <v>2195</v>
      </c>
      <c r="E478" s="426" t="s">
        <v>2196</v>
      </c>
      <c r="F478" s="427">
        <v>2776.93</v>
      </c>
      <c r="J478" s="339"/>
      <c r="L478" s="329"/>
      <c r="N478" s="340"/>
    </row>
    <row r="479" spans="1:14" ht="14" x14ac:dyDescent="0.25">
      <c r="A479" s="425"/>
      <c r="B479" s="425"/>
      <c r="C479" s="423" t="s">
        <v>2197</v>
      </c>
      <c r="D479" s="424" t="s">
        <v>2198</v>
      </c>
      <c r="E479" s="426" t="s">
        <v>2199</v>
      </c>
      <c r="F479" s="427">
        <v>3417.76</v>
      </c>
      <c r="J479" s="339"/>
      <c r="L479" s="329"/>
      <c r="N479" s="340"/>
    </row>
    <row r="480" spans="1:14" ht="14" x14ac:dyDescent="0.25">
      <c r="A480" s="425"/>
      <c r="B480" s="425"/>
      <c r="C480" s="423" t="s">
        <v>2200</v>
      </c>
      <c r="D480" s="424" t="s">
        <v>2201</v>
      </c>
      <c r="E480" s="426" t="s">
        <v>2202</v>
      </c>
      <c r="F480" s="427">
        <v>4272.2</v>
      </c>
      <c r="J480" s="339"/>
      <c r="L480" s="329"/>
      <c r="N480" s="340"/>
    </row>
    <row r="481" spans="1:14" ht="12.75" customHeight="1" x14ac:dyDescent="0.25">
      <c r="A481" s="425"/>
      <c r="B481" s="425"/>
      <c r="C481" s="423" t="s">
        <v>2203</v>
      </c>
      <c r="D481" s="424" t="s">
        <v>2204</v>
      </c>
      <c r="E481" s="426" t="s">
        <v>2205</v>
      </c>
      <c r="F481" s="427">
        <v>5553.86</v>
      </c>
      <c r="J481" s="339"/>
      <c r="N481" s="340"/>
    </row>
    <row r="482" spans="1:14" ht="14" x14ac:dyDescent="0.25">
      <c r="A482" s="425"/>
      <c r="B482" s="425"/>
      <c r="C482" s="423" t="s">
        <v>2206</v>
      </c>
      <c r="D482" s="424" t="s">
        <v>2207</v>
      </c>
      <c r="E482" s="426" t="s">
        <v>2208</v>
      </c>
      <c r="F482" s="427">
        <v>6835.52</v>
      </c>
      <c r="J482" s="339"/>
      <c r="L482" s="329"/>
      <c r="N482" s="340"/>
    </row>
    <row r="483" spans="1:14" ht="14" x14ac:dyDescent="0.25">
      <c r="A483" s="425"/>
      <c r="B483" s="425"/>
      <c r="C483" s="423" t="s">
        <v>2209</v>
      </c>
      <c r="D483" s="424" t="s">
        <v>2210</v>
      </c>
      <c r="E483" s="426" t="s">
        <v>2211</v>
      </c>
      <c r="F483" s="427">
        <v>8117.18</v>
      </c>
      <c r="J483" s="339"/>
      <c r="L483" s="329"/>
      <c r="N483" s="340"/>
    </row>
    <row r="484" spans="1:14" ht="14" x14ac:dyDescent="0.25">
      <c r="A484" s="425"/>
      <c r="B484" s="425"/>
      <c r="C484" s="423" t="s">
        <v>2212</v>
      </c>
      <c r="D484" s="424" t="s">
        <v>2213</v>
      </c>
      <c r="E484" s="426" t="s">
        <v>2214</v>
      </c>
      <c r="F484" s="427">
        <v>9398.84</v>
      </c>
      <c r="J484" s="339"/>
      <c r="L484" s="329"/>
      <c r="N484" s="340"/>
    </row>
    <row r="485" spans="1:14" ht="12.75" customHeight="1" x14ac:dyDescent="0.25">
      <c r="A485" s="425"/>
      <c r="B485" s="425"/>
      <c r="C485" s="423" t="s">
        <v>2215</v>
      </c>
      <c r="D485" s="424" t="s">
        <v>2216</v>
      </c>
      <c r="E485" s="426" t="s">
        <v>2217</v>
      </c>
      <c r="F485" s="427">
        <v>10680.5</v>
      </c>
      <c r="J485" s="339"/>
      <c r="N485" s="340"/>
    </row>
    <row r="486" spans="1:14" ht="14" x14ac:dyDescent="0.25">
      <c r="A486" s="425"/>
      <c r="B486" s="425"/>
      <c r="C486" s="423" t="s">
        <v>2218</v>
      </c>
      <c r="D486" s="424" t="s">
        <v>2219</v>
      </c>
      <c r="E486" s="426" t="s">
        <v>2220</v>
      </c>
      <c r="F486" s="427">
        <v>11962.16</v>
      </c>
      <c r="J486" s="339"/>
      <c r="L486" s="329"/>
      <c r="N486" s="340"/>
    </row>
    <row r="487" spans="1:14" ht="13.25" customHeight="1" x14ac:dyDescent="0.25">
      <c r="A487" s="428"/>
      <c r="B487" s="428"/>
      <c r="C487" s="423" t="s">
        <v>2221</v>
      </c>
      <c r="D487" s="424" t="s">
        <v>2222</v>
      </c>
      <c r="E487" s="426" t="s">
        <v>3338</v>
      </c>
      <c r="F487" s="427">
        <v>13243.82</v>
      </c>
      <c r="J487" s="339"/>
      <c r="L487" s="329"/>
      <c r="N487" s="340"/>
    </row>
    <row r="488" spans="1:14" ht="25" x14ac:dyDescent="0.25">
      <c r="A488" s="422" t="s">
        <v>2223</v>
      </c>
      <c r="B488" s="422" t="s">
        <v>2224</v>
      </c>
      <c r="C488" s="423"/>
      <c r="D488" s="424"/>
      <c r="E488" s="692" t="s">
        <v>2225</v>
      </c>
      <c r="F488" s="693"/>
      <c r="J488" s="339"/>
      <c r="L488" s="329"/>
      <c r="N488" s="340"/>
    </row>
    <row r="489" spans="1:14" ht="14.5" x14ac:dyDescent="0.25">
      <c r="A489" s="425"/>
      <c r="B489" s="425"/>
      <c r="C489" s="423" t="s">
        <v>3531</v>
      </c>
      <c r="D489" s="424" t="s">
        <v>2227</v>
      </c>
      <c r="E489" s="426" t="s">
        <v>3532</v>
      </c>
      <c r="F489" s="427">
        <v>291.95999999999998</v>
      </c>
      <c r="J489" s="339"/>
      <c r="L489" s="329"/>
      <c r="N489" s="340"/>
    </row>
    <row r="490" spans="1:14" ht="14" x14ac:dyDescent="0.25">
      <c r="A490" s="425"/>
      <c r="B490" s="425"/>
      <c r="C490" s="423" t="s">
        <v>2228</v>
      </c>
      <c r="D490" s="424" t="s">
        <v>2229</v>
      </c>
      <c r="E490" s="426" t="s">
        <v>1335</v>
      </c>
      <c r="F490" s="427">
        <v>535.26</v>
      </c>
      <c r="J490" s="339"/>
      <c r="L490" s="329"/>
      <c r="N490" s="340"/>
    </row>
    <row r="491" spans="1:14" ht="13.25" customHeight="1" x14ac:dyDescent="0.25">
      <c r="A491" s="425"/>
      <c r="B491" s="425"/>
      <c r="C491" s="423" t="s">
        <v>2230</v>
      </c>
      <c r="D491" s="424" t="s">
        <v>2231</v>
      </c>
      <c r="E491" s="426" t="s">
        <v>835</v>
      </c>
      <c r="F491" s="427">
        <v>827.22</v>
      </c>
      <c r="J491" s="339"/>
      <c r="L491" s="329"/>
      <c r="N491" s="340"/>
    </row>
    <row r="492" spans="1:14" ht="14" x14ac:dyDescent="0.25">
      <c r="A492" s="425"/>
      <c r="B492" s="425"/>
      <c r="C492" s="423" t="s">
        <v>2232</v>
      </c>
      <c r="D492" s="424" t="s">
        <v>2233</v>
      </c>
      <c r="E492" s="426" t="s">
        <v>838</v>
      </c>
      <c r="F492" s="427">
        <v>1119.18</v>
      </c>
      <c r="J492" s="339"/>
      <c r="L492" s="329"/>
      <c r="N492" s="340"/>
    </row>
    <row r="493" spans="1:14" ht="14" x14ac:dyDescent="0.25">
      <c r="A493" s="425"/>
      <c r="B493" s="425"/>
      <c r="C493" s="423" t="s">
        <v>2234</v>
      </c>
      <c r="D493" s="424" t="s">
        <v>2235</v>
      </c>
      <c r="E493" s="426" t="s">
        <v>841</v>
      </c>
      <c r="F493" s="427">
        <v>1411.14</v>
      </c>
      <c r="J493" s="339"/>
      <c r="L493" s="329"/>
      <c r="N493" s="340"/>
    </row>
    <row r="494" spans="1:14" ht="14" x14ac:dyDescent="0.25">
      <c r="A494" s="425"/>
      <c r="B494" s="425"/>
      <c r="C494" s="423" t="s">
        <v>2236</v>
      </c>
      <c r="D494" s="424" t="s">
        <v>2237</v>
      </c>
      <c r="E494" s="426" t="s">
        <v>844</v>
      </c>
      <c r="F494" s="427">
        <v>1703.1</v>
      </c>
      <c r="J494" s="339"/>
      <c r="L494" s="329"/>
      <c r="N494" s="340"/>
    </row>
    <row r="495" spans="1:14" ht="13.25" customHeight="1" x14ac:dyDescent="0.25">
      <c r="A495" s="425"/>
      <c r="B495" s="425"/>
      <c r="C495" s="423" t="s">
        <v>2238</v>
      </c>
      <c r="D495" s="424" t="s">
        <v>2239</v>
      </c>
      <c r="E495" s="426" t="s">
        <v>847</v>
      </c>
      <c r="F495" s="427">
        <v>1995.06</v>
      </c>
      <c r="J495" s="339"/>
      <c r="L495" s="329"/>
      <c r="N495" s="340"/>
    </row>
    <row r="496" spans="1:14" ht="14" x14ac:dyDescent="0.25">
      <c r="A496" s="425"/>
      <c r="B496" s="425"/>
      <c r="C496" s="423" t="s">
        <v>2240</v>
      </c>
      <c r="D496" s="424" t="s">
        <v>2241</v>
      </c>
      <c r="E496" s="426" t="s">
        <v>850</v>
      </c>
      <c r="F496" s="427">
        <v>2287.02</v>
      </c>
      <c r="J496" s="339"/>
      <c r="L496" s="329"/>
      <c r="N496" s="340"/>
    </row>
    <row r="497" spans="1:14" ht="14" x14ac:dyDescent="0.25">
      <c r="A497" s="425"/>
      <c r="B497" s="425"/>
      <c r="C497" s="423" t="s">
        <v>2242</v>
      </c>
      <c r="D497" s="424" t="s">
        <v>2243</v>
      </c>
      <c r="E497" s="426" t="s">
        <v>1350</v>
      </c>
      <c r="F497" s="427">
        <v>2578.98</v>
      </c>
      <c r="J497" s="339"/>
      <c r="L497" s="329"/>
      <c r="N497" s="340"/>
    </row>
    <row r="498" spans="1:14" ht="14" x14ac:dyDescent="0.25">
      <c r="A498" s="425"/>
      <c r="B498" s="425"/>
      <c r="C498" s="423" t="s">
        <v>2244</v>
      </c>
      <c r="D498" s="424" t="s">
        <v>2245</v>
      </c>
      <c r="E498" s="426" t="s">
        <v>1353</v>
      </c>
      <c r="F498" s="427">
        <v>2968.26</v>
      </c>
      <c r="J498" s="339"/>
      <c r="L498" s="329"/>
      <c r="N498" s="340"/>
    </row>
    <row r="499" spans="1:14" ht="14" x14ac:dyDescent="0.25">
      <c r="A499" s="425"/>
      <c r="B499" s="425"/>
      <c r="C499" s="423" t="s">
        <v>2246</v>
      </c>
      <c r="D499" s="424" t="s">
        <v>2247</v>
      </c>
      <c r="E499" s="426" t="s">
        <v>1356</v>
      </c>
      <c r="F499" s="427">
        <v>3552.18</v>
      </c>
      <c r="J499" s="339"/>
      <c r="L499" s="329"/>
      <c r="N499" s="340"/>
    </row>
    <row r="500" spans="1:14" ht="14" x14ac:dyDescent="0.25">
      <c r="A500" s="425"/>
      <c r="B500" s="425"/>
      <c r="C500" s="423" t="s">
        <v>2248</v>
      </c>
      <c r="D500" s="424" t="s">
        <v>2249</v>
      </c>
      <c r="E500" s="426" t="s">
        <v>1359</v>
      </c>
      <c r="F500" s="427">
        <v>4136.1000000000004</v>
      </c>
      <c r="J500" s="339"/>
      <c r="L500" s="329"/>
      <c r="N500" s="340"/>
    </row>
    <row r="501" spans="1:14" ht="14" x14ac:dyDescent="0.25">
      <c r="A501" s="425"/>
      <c r="B501" s="425"/>
      <c r="C501" s="423" t="s">
        <v>2250</v>
      </c>
      <c r="D501" s="424" t="s">
        <v>2251</v>
      </c>
      <c r="E501" s="426" t="s">
        <v>2252</v>
      </c>
      <c r="F501" s="427">
        <v>4914.66</v>
      </c>
      <c r="J501" s="339"/>
      <c r="L501" s="329"/>
      <c r="N501" s="340"/>
    </row>
    <row r="502" spans="1:14" ht="14" x14ac:dyDescent="0.25">
      <c r="A502" s="425"/>
      <c r="B502" s="425"/>
      <c r="C502" s="423" t="s">
        <v>2253</v>
      </c>
      <c r="D502" s="424" t="s">
        <v>2254</v>
      </c>
      <c r="E502" s="426" t="s">
        <v>1368</v>
      </c>
      <c r="F502" s="427">
        <v>6082.5</v>
      </c>
      <c r="J502" s="339"/>
      <c r="N502" s="340"/>
    </row>
    <row r="503" spans="1:14" ht="14" x14ac:dyDescent="0.25">
      <c r="A503" s="425"/>
      <c r="B503" s="425"/>
      <c r="C503" s="423" t="s">
        <v>2255</v>
      </c>
      <c r="D503" s="424" t="s">
        <v>2256</v>
      </c>
      <c r="E503" s="426" t="s">
        <v>1371</v>
      </c>
      <c r="F503" s="427">
        <v>7250.34</v>
      </c>
      <c r="J503" s="339"/>
      <c r="L503" s="329"/>
      <c r="N503" s="340"/>
    </row>
    <row r="504" spans="1:14" ht="14" x14ac:dyDescent="0.25">
      <c r="A504" s="425"/>
      <c r="B504" s="425"/>
      <c r="C504" s="423" t="s">
        <v>2257</v>
      </c>
      <c r="D504" s="424" t="s">
        <v>2258</v>
      </c>
      <c r="E504" s="426" t="s">
        <v>2259</v>
      </c>
      <c r="F504" s="427">
        <v>8418.18</v>
      </c>
      <c r="J504" s="339"/>
      <c r="L504" s="329"/>
      <c r="N504" s="340"/>
    </row>
    <row r="505" spans="1:14" ht="14" x14ac:dyDescent="0.25">
      <c r="A505" s="425"/>
      <c r="B505" s="425"/>
      <c r="C505" s="423" t="s">
        <v>2260</v>
      </c>
      <c r="D505" s="424" t="s">
        <v>2261</v>
      </c>
      <c r="E505" s="426" t="s">
        <v>2262</v>
      </c>
      <c r="F505" s="427">
        <v>9975.2999999999993</v>
      </c>
      <c r="J505" s="339"/>
      <c r="L505" s="329"/>
      <c r="N505" s="340"/>
    </row>
    <row r="506" spans="1:14" ht="14" x14ac:dyDescent="0.25">
      <c r="A506" s="425"/>
      <c r="B506" s="425"/>
      <c r="C506" s="423" t="s">
        <v>2263</v>
      </c>
      <c r="D506" s="424" t="s">
        <v>2264</v>
      </c>
      <c r="E506" s="426" t="s">
        <v>2265</v>
      </c>
      <c r="F506" s="427">
        <v>12310.98</v>
      </c>
      <c r="J506" s="339"/>
      <c r="L506" s="329"/>
      <c r="N506" s="340"/>
    </row>
    <row r="507" spans="1:14" ht="14" x14ac:dyDescent="0.25">
      <c r="A507" s="425"/>
      <c r="B507" s="425"/>
      <c r="C507" s="423" t="s">
        <v>2266</v>
      </c>
      <c r="D507" s="424" t="s">
        <v>2267</v>
      </c>
      <c r="E507" s="426" t="s">
        <v>2268</v>
      </c>
      <c r="F507" s="427">
        <v>14646.66</v>
      </c>
      <c r="J507" s="339"/>
      <c r="L507" s="329"/>
      <c r="N507" s="340"/>
    </row>
    <row r="508" spans="1:14" ht="14" x14ac:dyDescent="0.25">
      <c r="A508" s="425"/>
      <c r="B508" s="425"/>
      <c r="C508" s="423" t="s">
        <v>2269</v>
      </c>
      <c r="D508" s="424" t="s">
        <v>2270</v>
      </c>
      <c r="E508" s="426" t="s">
        <v>2271</v>
      </c>
      <c r="F508" s="427">
        <v>16982.34</v>
      </c>
      <c r="J508" s="339"/>
      <c r="L508" s="329"/>
      <c r="N508" s="340"/>
    </row>
    <row r="509" spans="1:14" ht="14" x14ac:dyDescent="0.25">
      <c r="A509" s="425"/>
      <c r="B509" s="425"/>
      <c r="C509" s="423" t="s">
        <v>2272</v>
      </c>
      <c r="D509" s="424" t="s">
        <v>2273</v>
      </c>
      <c r="E509" s="426" t="s">
        <v>2274</v>
      </c>
      <c r="F509" s="427">
        <v>20096.580000000002</v>
      </c>
      <c r="J509" s="339"/>
      <c r="L509" s="329"/>
      <c r="N509" s="340"/>
    </row>
    <row r="510" spans="1:14" ht="14" x14ac:dyDescent="0.25">
      <c r="A510" s="425"/>
      <c r="B510" s="425"/>
      <c r="C510" s="423" t="s">
        <v>2275</v>
      </c>
      <c r="D510" s="424" t="s">
        <v>2276</v>
      </c>
      <c r="E510" s="426" t="s">
        <v>2277</v>
      </c>
      <c r="F510" s="427">
        <v>24767.94</v>
      </c>
      <c r="J510" s="339"/>
      <c r="L510" s="329"/>
      <c r="N510" s="340"/>
    </row>
    <row r="511" spans="1:14" ht="14" x14ac:dyDescent="0.25">
      <c r="A511" s="425"/>
      <c r="B511" s="425"/>
      <c r="C511" s="423" t="s">
        <v>2278</v>
      </c>
      <c r="D511" s="424" t="s">
        <v>2279</v>
      </c>
      <c r="E511" s="426" t="s">
        <v>2280</v>
      </c>
      <c r="F511" s="427">
        <v>29439.3</v>
      </c>
      <c r="J511" s="339"/>
      <c r="L511" s="329"/>
      <c r="N511" s="340"/>
    </row>
    <row r="512" spans="1:14" ht="14" x14ac:dyDescent="0.25">
      <c r="A512" s="425"/>
      <c r="B512" s="425"/>
      <c r="C512" s="423" t="s">
        <v>2281</v>
      </c>
      <c r="D512" s="424" t="s">
        <v>2282</v>
      </c>
      <c r="E512" s="426" t="s">
        <v>2283</v>
      </c>
      <c r="F512" s="427">
        <v>34110.660000000003</v>
      </c>
      <c r="J512" s="339"/>
      <c r="L512" s="329"/>
      <c r="N512" s="340"/>
    </row>
    <row r="513" spans="1:14" ht="14" x14ac:dyDescent="0.25">
      <c r="A513" s="425"/>
      <c r="B513" s="425"/>
      <c r="C513" s="423" t="s">
        <v>2284</v>
      </c>
      <c r="D513" s="424" t="s">
        <v>2285</v>
      </c>
      <c r="E513" s="426" t="s">
        <v>2286</v>
      </c>
      <c r="F513" s="427">
        <v>38782.019999999997</v>
      </c>
      <c r="J513" s="339"/>
      <c r="L513" s="329"/>
      <c r="N513" s="340"/>
    </row>
    <row r="514" spans="1:14" ht="14" x14ac:dyDescent="0.25">
      <c r="A514" s="425"/>
      <c r="B514" s="425"/>
      <c r="C514" s="423" t="s">
        <v>2287</v>
      </c>
      <c r="D514" s="424" t="s">
        <v>2288</v>
      </c>
      <c r="E514" s="426" t="s">
        <v>2289</v>
      </c>
      <c r="F514" s="427">
        <v>43453.38</v>
      </c>
      <c r="J514" s="339"/>
      <c r="L514" s="329"/>
      <c r="N514" s="340"/>
    </row>
    <row r="515" spans="1:14" ht="14" x14ac:dyDescent="0.25">
      <c r="A515" s="425"/>
      <c r="B515" s="425"/>
      <c r="C515" s="423" t="s">
        <v>2290</v>
      </c>
      <c r="D515" s="424" t="s">
        <v>2291</v>
      </c>
      <c r="E515" s="426" t="s">
        <v>2292</v>
      </c>
      <c r="F515" s="427">
        <v>48124.74</v>
      </c>
      <c r="J515" s="339"/>
      <c r="L515" s="329"/>
      <c r="N515" s="340"/>
    </row>
    <row r="516" spans="1:14" ht="14" x14ac:dyDescent="0.25">
      <c r="A516" s="428"/>
      <c r="B516" s="428"/>
      <c r="C516" s="423" t="s">
        <v>2293</v>
      </c>
      <c r="D516" s="424" t="s">
        <v>2294</v>
      </c>
      <c r="E516" s="426" t="s">
        <v>3533</v>
      </c>
      <c r="F516" s="427">
        <v>52796.1</v>
      </c>
      <c r="J516" s="339"/>
      <c r="L516" s="329"/>
      <c r="N516" s="340"/>
    </row>
    <row r="517" spans="1:14" ht="25" x14ac:dyDescent="0.25">
      <c r="A517" s="422" t="s">
        <v>2295</v>
      </c>
      <c r="B517" s="422" t="s">
        <v>2296</v>
      </c>
      <c r="C517" s="423"/>
      <c r="D517" s="424"/>
      <c r="E517" s="692" t="s">
        <v>2297</v>
      </c>
      <c r="F517" s="693"/>
      <c r="J517" s="339"/>
      <c r="L517" s="329"/>
      <c r="N517" s="340"/>
    </row>
    <row r="518" spans="1:14" ht="14" x14ac:dyDescent="0.25">
      <c r="A518" s="425"/>
      <c r="B518" s="425"/>
      <c r="C518" s="423" t="s">
        <v>2298</v>
      </c>
      <c r="D518" s="424" t="s">
        <v>2299</v>
      </c>
      <c r="E518" s="426" t="s">
        <v>2300</v>
      </c>
      <c r="F518" s="427">
        <v>85.81</v>
      </c>
      <c r="J518" s="339"/>
      <c r="L518" s="329"/>
      <c r="N518" s="340"/>
    </row>
    <row r="519" spans="1:14" ht="14" x14ac:dyDescent="0.25">
      <c r="A519" s="425"/>
      <c r="B519" s="425"/>
      <c r="C519" s="423" t="s">
        <v>2301</v>
      </c>
      <c r="D519" s="424" t="s">
        <v>2302</v>
      </c>
      <c r="E519" s="426" t="s">
        <v>1644</v>
      </c>
      <c r="F519" s="427">
        <v>111.55</v>
      </c>
      <c r="J519" s="339"/>
      <c r="L519" s="329"/>
      <c r="N519" s="340"/>
    </row>
    <row r="520" spans="1:14" ht="14" x14ac:dyDescent="0.25">
      <c r="A520" s="425"/>
      <c r="B520" s="425"/>
      <c r="C520" s="423" t="s">
        <v>2303</v>
      </c>
      <c r="D520" s="424" t="s">
        <v>2304</v>
      </c>
      <c r="E520" s="426" t="s">
        <v>2305</v>
      </c>
      <c r="F520" s="427">
        <v>137.29</v>
      </c>
      <c r="J520" s="339"/>
      <c r="L520" s="329"/>
      <c r="N520" s="340"/>
    </row>
    <row r="521" spans="1:14" ht="14" x14ac:dyDescent="0.25">
      <c r="A521" s="425"/>
      <c r="B521" s="425"/>
      <c r="C521" s="513" t="s">
        <v>2306</v>
      </c>
      <c r="D521" s="498" t="s">
        <v>2307</v>
      </c>
      <c r="E521" s="426" t="s">
        <v>2308</v>
      </c>
      <c r="F521" s="427">
        <v>163.03</v>
      </c>
      <c r="J521" s="339"/>
      <c r="L521" s="329"/>
      <c r="N521" s="340"/>
    </row>
    <row r="522" spans="1:14" ht="14" x14ac:dyDescent="0.25">
      <c r="A522" s="487"/>
      <c r="B522" s="487"/>
      <c r="C522" s="516" t="s">
        <v>2309</v>
      </c>
      <c r="D522" s="424" t="s">
        <v>2310</v>
      </c>
      <c r="E522" s="517" t="s">
        <v>3534</v>
      </c>
      <c r="F522" s="427">
        <v>188.77</v>
      </c>
      <c r="J522" s="339"/>
      <c r="L522" s="329"/>
      <c r="N522" s="340"/>
    </row>
    <row r="523" spans="1:14" ht="25" x14ac:dyDescent="0.25">
      <c r="A523" s="438" t="s">
        <v>2311</v>
      </c>
      <c r="B523" s="525" t="s">
        <v>2312</v>
      </c>
      <c r="C523" s="433"/>
      <c r="D523" s="434"/>
      <c r="E523" s="716" t="s">
        <v>2313</v>
      </c>
      <c r="F523" s="717"/>
      <c r="J523" s="339"/>
      <c r="L523" s="329"/>
      <c r="N523" s="340"/>
    </row>
    <row r="524" spans="1:14" ht="14" x14ac:dyDescent="0.25">
      <c r="A524" s="425"/>
      <c r="B524" s="432"/>
      <c r="C524" s="491" t="s">
        <v>2314</v>
      </c>
      <c r="D524" s="498" t="s">
        <v>2315</v>
      </c>
      <c r="E524" s="426" t="s">
        <v>2316</v>
      </c>
      <c r="F524" s="427">
        <v>772.73</v>
      </c>
      <c r="J524" s="339"/>
      <c r="L524" s="329"/>
      <c r="N524" s="340"/>
    </row>
    <row r="525" spans="1:14" ht="14" x14ac:dyDescent="0.25">
      <c r="A525" s="425"/>
      <c r="B525" s="432"/>
      <c r="C525" s="520" t="s">
        <v>2317</v>
      </c>
      <c r="D525" s="521" t="s">
        <v>2318</v>
      </c>
      <c r="E525" s="517" t="s">
        <v>1199</v>
      </c>
      <c r="F525" s="427">
        <v>1352.28</v>
      </c>
      <c r="J525" s="339"/>
      <c r="L525" s="329"/>
      <c r="N525" s="340"/>
    </row>
    <row r="526" spans="1:14" ht="14" x14ac:dyDescent="0.25">
      <c r="A526" s="425"/>
      <c r="B526" s="432"/>
      <c r="C526" s="433" t="s">
        <v>2319</v>
      </c>
      <c r="D526" s="434" t="s">
        <v>2320</v>
      </c>
      <c r="E526" s="426" t="s">
        <v>1202</v>
      </c>
      <c r="F526" s="427">
        <v>1931.83</v>
      </c>
      <c r="J526" s="339"/>
      <c r="L526" s="329"/>
      <c r="N526" s="340"/>
    </row>
    <row r="527" spans="1:14" ht="27" customHeight="1" x14ac:dyDescent="0.25">
      <c r="A527" s="425"/>
      <c r="B527" s="432"/>
      <c r="C527" s="431" t="s">
        <v>2321</v>
      </c>
      <c r="D527" s="424" t="s">
        <v>2322</v>
      </c>
      <c r="E527" s="426" t="s">
        <v>1205</v>
      </c>
      <c r="F527" s="427">
        <v>2511.38</v>
      </c>
      <c r="J527" s="339"/>
      <c r="N527" s="340"/>
    </row>
    <row r="528" spans="1:14" ht="14" x14ac:dyDescent="0.25">
      <c r="A528" s="425"/>
      <c r="B528" s="432"/>
      <c r="C528" s="431" t="s">
        <v>2323</v>
      </c>
      <c r="D528" s="424" t="s">
        <v>2324</v>
      </c>
      <c r="E528" s="426" t="s">
        <v>1208</v>
      </c>
      <c r="F528" s="427">
        <v>3090.93</v>
      </c>
      <c r="J528" s="339"/>
      <c r="L528" s="329"/>
      <c r="N528" s="340"/>
    </row>
    <row r="529" spans="1:14" ht="14" x14ac:dyDescent="0.25">
      <c r="A529" s="425"/>
      <c r="B529" s="432"/>
      <c r="C529" s="431" t="s">
        <v>2325</v>
      </c>
      <c r="D529" s="424" t="s">
        <v>2326</v>
      </c>
      <c r="E529" s="426" t="s">
        <v>1020</v>
      </c>
      <c r="F529" s="427">
        <v>3670.48</v>
      </c>
      <c r="J529" s="339"/>
      <c r="L529" s="329"/>
      <c r="N529" s="340"/>
    </row>
    <row r="530" spans="1:14" ht="14" x14ac:dyDescent="0.25">
      <c r="A530" s="425"/>
      <c r="B530" s="432"/>
      <c r="C530" s="431" t="s">
        <v>2327</v>
      </c>
      <c r="D530" s="424" t="s">
        <v>2328</v>
      </c>
      <c r="E530" s="426" t="s">
        <v>1021</v>
      </c>
      <c r="F530" s="427">
        <v>4250.03</v>
      </c>
      <c r="J530" s="339"/>
      <c r="L530" s="329"/>
      <c r="N530" s="340"/>
    </row>
    <row r="531" spans="1:14" ht="14" x14ac:dyDescent="0.25">
      <c r="A531" s="425"/>
      <c r="B531" s="432"/>
      <c r="C531" s="431" t="s">
        <v>2329</v>
      </c>
      <c r="D531" s="424" t="s">
        <v>2330</v>
      </c>
      <c r="E531" s="426" t="s">
        <v>1022</v>
      </c>
      <c r="F531" s="427">
        <v>4829.58</v>
      </c>
      <c r="J531" s="339"/>
      <c r="L531" s="329"/>
      <c r="N531" s="340"/>
    </row>
    <row r="532" spans="1:14" ht="14" x14ac:dyDescent="0.25">
      <c r="A532" s="425"/>
      <c r="B532" s="432"/>
      <c r="C532" s="431" t="s">
        <v>2331</v>
      </c>
      <c r="D532" s="424" t="s">
        <v>2332</v>
      </c>
      <c r="E532" s="426" t="s">
        <v>1023</v>
      </c>
      <c r="F532" s="427">
        <v>5409.13</v>
      </c>
      <c r="J532" s="339"/>
      <c r="L532" s="329"/>
      <c r="N532" s="340"/>
    </row>
    <row r="533" spans="1:14" ht="14" x14ac:dyDescent="0.25">
      <c r="A533" s="425"/>
      <c r="B533" s="432"/>
      <c r="C533" s="431" t="s">
        <v>2333</v>
      </c>
      <c r="D533" s="424" t="s">
        <v>2334</v>
      </c>
      <c r="E533" s="426" t="s">
        <v>1219</v>
      </c>
      <c r="F533" s="427">
        <v>6181.87</v>
      </c>
      <c r="J533" s="339"/>
      <c r="L533" s="329"/>
      <c r="N533" s="340"/>
    </row>
    <row r="534" spans="1:14" ht="14" x14ac:dyDescent="0.25">
      <c r="A534" s="425"/>
      <c r="B534" s="432"/>
      <c r="C534" s="431" t="s">
        <v>2335</v>
      </c>
      <c r="D534" s="424" t="s">
        <v>2336</v>
      </c>
      <c r="E534" s="426" t="s">
        <v>1024</v>
      </c>
      <c r="F534" s="427">
        <v>7340.97</v>
      </c>
      <c r="J534" s="339"/>
      <c r="L534" s="329"/>
      <c r="N534" s="340"/>
    </row>
    <row r="535" spans="1:14" ht="14" x14ac:dyDescent="0.25">
      <c r="A535" s="425"/>
      <c r="B535" s="432"/>
      <c r="C535" s="431" t="s">
        <v>2337</v>
      </c>
      <c r="D535" s="424" t="s">
        <v>2338</v>
      </c>
      <c r="E535" s="426" t="s">
        <v>1025</v>
      </c>
      <c r="F535" s="427">
        <v>8500.07</v>
      </c>
      <c r="J535" s="339"/>
      <c r="L535" s="329"/>
      <c r="N535" s="340"/>
    </row>
    <row r="536" spans="1:14" ht="14" x14ac:dyDescent="0.25">
      <c r="A536" s="425"/>
      <c r="B536" s="432"/>
      <c r="C536" s="431" t="s">
        <v>2339</v>
      </c>
      <c r="D536" s="424" t="s">
        <v>2340</v>
      </c>
      <c r="E536" s="426" t="s">
        <v>1026</v>
      </c>
      <c r="F536" s="427">
        <v>9659.17</v>
      </c>
      <c r="J536" s="339"/>
      <c r="L536" s="329"/>
      <c r="N536" s="340"/>
    </row>
    <row r="537" spans="1:14" ht="13.25" customHeight="1" x14ac:dyDescent="0.25">
      <c r="A537" s="425"/>
      <c r="B537" s="432"/>
      <c r="C537" s="431" t="s">
        <v>2341</v>
      </c>
      <c r="D537" s="424" t="s">
        <v>2342</v>
      </c>
      <c r="E537" s="426" t="s">
        <v>1027</v>
      </c>
      <c r="F537" s="427">
        <v>10818.27</v>
      </c>
      <c r="J537" s="339"/>
      <c r="L537" s="329"/>
      <c r="N537" s="340"/>
    </row>
    <row r="538" spans="1:14" ht="14" x14ac:dyDescent="0.25">
      <c r="A538" s="425"/>
      <c r="B538" s="432"/>
      <c r="C538" s="431" t="s">
        <v>2343</v>
      </c>
      <c r="D538" s="424" t="s">
        <v>2344</v>
      </c>
      <c r="E538" s="426" t="s">
        <v>459</v>
      </c>
      <c r="F538" s="427">
        <v>11977.37</v>
      </c>
      <c r="J538" s="339"/>
      <c r="L538" s="329"/>
      <c r="N538" s="340"/>
    </row>
    <row r="539" spans="1:14" ht="14" x14ac:dyDescent="0.25">
      <c r="A539" s="425"/>
      <c r="B539" s="432"/>
      <c r="C539" s="431" t="s">
        <v>2345</v>
      </c>
      <c r="D539" s="424" t="s">
        <v>2346</v>
      </c>
      <c r="E539" s="426" t="s">
        <v>462</v>
      </c>
      <c r="F539" s="427">
        <v>13136.47</v>
      </c>
      <c r="J539" s="339"/>
      <c r="L539" s="329"/>
      <c r="N539" s="340"/>
    </row>
    <row r="540" spans="1:14" ht="14" x14ac:dyDescent="0.25">
      <c r="A540" s="425"/>
      <c r="B540" s="432"/>
      <c r="C540" s="431" t="s">
        <v>2347</v>
      </c>
      <c r="D540" s="424" t="s">
        <v>2348</v>
      </c>
      <c r="E540" s="426" t="s">
        <v>465</v>
      </c>
      <c r="F540" s="427">
        <v>14295.57</v>
      </c>
      <c r="J540" s="339"/>
      <c r="L540" s="329"/>
      <c r="N540" s="340"/>
    </row>
    <row r="541" spans="1:14" ht="14" x14ac:dyDescent="0.25">
      <c r="A541" s="425"/>
      <c r="B541" s="432"/>
      <c r="C541" s="431" t="s">
        <v>2349</v>
      </c>
      <c r="D541" s="424" t="s">
        <v>2350</v>
      </c>
      <c r="E541" s="426" t="s">
        <v>468</v>
      </c>
      <c r="F541" s="427">
        <v>15454.67</v>
      </c>
      <c r="J541" s="339"/>
      <c r="L541" s="329"/>
      <c r="N541" s="340"/>
    </row>
    <row r="542" spans="1:14" ht="14" x14ac:dyDescent="0.25">
      <c r="A542" s="428"/>
      <c r="B542" s="437"/>
      <c r="C542" s="431" t="s">
        <v>2351</v>
      </c>
      <c r="D542" s="424" t="s">
        <v>2352</v>
      </c>
      <c r="E542" s="426" t="s">
        <v>3535</v>
      </c>
      <c r="F542" s="427">
        <v>16613.77</v>
      </c>
      <c r="J542" s="339"/>
      <c r="L542" s="329"/>
      <c r="N542" s="340"/>
    </row>
    <row r="543" spans="1:14" ht="25" x14ac:dyDescent="0.25">
      <c r="A543" s="438" t="s">
        <v>2427</v>
      </c>
      <c r="B543" s="438" t="s">
        <v>2428</v>
      </c>
      <c r="C543" s="423"/>
      <c r="D543" s="424"/>
      <c r="E543" s="692" t="s">
        <v>2429</v>
      </c>
      <c r="F543" s="693"/>
      <c r="J543" s="339"/>
      <c r="L543" s="329"/>
      <c r="N543" s="340"/>
    </row>
    <row r="544" spans="1:14" ht="14" x14ac:dyDescent="0.25">
      <c r="A544" s="425"/>
      <c r="B544" s="425"/>
      <c r="C544" s="423" t="s">
        <v>2430</v>
      </c>
      <c r="D544" s="424" t="s">
        <v>2431</v>
      </c>
      <c r="E544" s="426" t="s">
        <v>2432</v>
      </c>
      <c r="F544" s="427">
        <v>952.85</v>
      </c>
      <c r="J544" s="339"/>
      <c r="L544" s="329"/>
      <c r="N544" s="340"/>
    </row>
    <row r="545" spans="1:14" ht="14" x14ac:dyDescent="0.25">
      <c r="A545" s="425"/>
      <c r="B545" s="425"/>
      <c r="C545" s="423" t="s">
        <v>2433</v>
      </c>
      <c r="D545" s="424" t="s">
        <v>2434</v>
      </c>
      <c r="E545" s="426" t="s">
        <v>1623</v>
      </c>
      <c r="F545" s="427">
        <v>1905.7</v>
      </c>
      <c r="J545" s="339"/>
      <c r="L545" s="329"/>
      <c r="N545" s="340"/>
    </row>
    <row r="546" spans="1:14" ht="14" x14ac:dyDescent="0.25">
      <c r="A546" s="425"/>
      <c r="B546" s="425"/>
      <c r="C546" s="423" t="s">
        <v>2435</v>
      </c>
      <c r="D546" s="424" t="s">
        <v>2436</v>
      </c>
      <c r="E546" s="426" t="s">
        <v>1626</v>
      </c>
      <c r="F546" s="427">
        <v>3334.98</v>
      </c>
      <c r="J546" s="339"/>
      <c r="L546" s="329"/>
      <c r="N546" s="340"/>
    </row>
    <row r="547" spans="1:14" ht="14" x14ac:dyDescent="0.25">
      <c r="A547" s="425"/>
      <c r="B547" s="425"/>
      <c r="C547" s="423" t="s">
        <v>2437</v>
      </c>
      <c r="D547" s="424" t="s">
        <v>2438</v>
      </c>
      <c r="E547" s="426" t="s">
        <v>1629</v>
      </c>
      <c r="F547" s="427">
        <v>4764.26</v>
      </c>
      <c r="J547" s="339"/>
      <c r="L547" s="329"/>
      <c r="N547" s="340"/>
    </row>
    <row r="548" spans="1:14" ht="14" x14ac:dyDescent="0.25">
      <c r="A548" s="425"/>
      <c r="B548" s="425"/>
      <c r="C548" s="423" t="s">
        <v>2439</v>
      </c>
      <c r="D548" s="424" t="s">
        <v>2440</v>
      </c>
      <c r="E548" s="426" t="s">
        <v>1632</v>
      </c>
      <c r="F548" s="427">
        <v>6193.53</v>
      </c>
      <c r="J548" s="339"/>
      <c r="L548" s="329"/>
      <c r="N548" s="340"/>
    </row>
    <row r="549" spans="1:14" ht="14" x14ac:dyDescent="0.25">
      <c r="A549" s="425"/>
      <c r="B549" s="425"/>
      <c r="C549" s="423" t="s">
        <v>2441</v>
      </c>
      <c r="D549" s="424" t="s">
        <v>2442</v>
      </c>
      <c r="E549" s="426" t="s">
        <v>1635</v>
      </c>
      <c r="F549" s="427">
        <v>7622.81</v>
      </c>
      <c r="J549" s="339"/>
      <c r="L549" s="329"/>
      <c r="N549" s="340"/>
    </row>
    <row r="550" spans="1:14" ht="14" x14ac:dyDescent="0.25">
      <c r="A550" s="425"/>
      <c r="B550" s="425"/>
      <c r="C550" s="423" t="s">
        <v>2443</v>
      </c>
      <c r="D550" s="424" t="s">
        <v>2444</v>
      </c>
      <c r="E550" s="426" t="s">
        <v>1638</v>
      </c>
      <c r="F550" s="427">
        <v>9052.08</v>
      </c>
      <c r="J550" s="339"/>
      <c r="L550" s="329"/>
      <c r="N550" s="340"/>
    </row>
    <row r="551" spans="1:14" ht="14" x14ac:dyDescent="0.25">
      <c r="A551" s="425"/>
      <c r="B551" s="425"/>
      <c r="C551" s="423" t="s">
        <v>2445</v>
      </c>
      <c r="D551" s="424" t="s">
        <v>2446</v>
      </c>
      <c r="E551" s="426" t="s">
        <v>1641</v>
      </c>
      <c r="F551" s="427">
        <v>10481.36</v>
      </c>
      <c r="J551" s="339"/>
      <c r="L551" s="329"/>
      <c r="N551" s="340"/>
    </row>
    <row r="552" spans="1:14" ht="12.75" customHeight="1" x14ac:dyDescent="0.25">
      <c r="A552" s="425"/>
      <c r="B552" s="425"/>
      <c r="C552" s="423" t="s">
        <v>2447</v>
      </c>
      <c r="D552" s="424" t="s">
        <v>2448</v>
      </c>
      <c r="E552" s="426" t="s">
        <v>2449</v>
      </c>
      <c r="F552" s="427">
        <v>11910.64</v>
      </c>
      <c r="J552" s="339"/>
      <c r="N552" s="340"/>
    </row>
    <row r="553" spans="1:14" ht="14" x14ac:dyDescent="0.25">
      <c r="A553" s="425"/>
      <c r="B553" s="425"/>
      <c r="C553" s="423" t="s">
        <v>2450</v>
      </c>
      <c r="D553" s="424" t="s">
        <v>2451</v>
      </c>
      <c r="E553" s="426" t="s">
        <v>2452</v>
      </c>
      <c r="F553" s="427">
        <v>13339.91</v>
      </c>
      <c r="J553" s="339"/>
      <c r="L553" s="329"/>
      <c r="N553" s="340"/>
    </row>
    <row r="554" spans="1:14" ht="12.75" customHeight="1" x14ac:dyDescent="0.25">
      <c r="A554" s="425"/>
      <c r="B554" s="425"/>
      <c r="C554" s="423" t="s">
        <v>2453</v>
      </c>
      <c r="D554" s="424" t="s">
        <v>2454</v>
      </c>
      <c r="E554" s="426" t="s">
        <v>2305</v>
      </c>
      <c r="F554" s="427">
        <v>15245.62</v>
      </c>
      <c r="J554" s="339"/>
      <c r="L554" s="329"/>
      <c r="N554" s="340"/>
    </row>
    <row r="555" spans="1:14" ht="14" x14ac:dyDescent="0.25">
      <c r="A555" s="425"/>
      <c r="B555" s="425"/>
      <c r="C555" s="423" t="s">
        <v>2455</v>
      </c>
      <c r="D555" s="424" t="s">
        <v>2456</v>
      </c>
      <c r="E555" s="426" t="s">
        <v>2308</v>
      </c>
      <c r="F555" s="427">
        <v>18104.169999999998</v>
      </c>
      <c r="J555" s="339"/>
      <c r="L555" s="329"/>
      <c r="N555" s="340"/>
    </row>
    <row r="556" spans="1:14" ht="14" x14ac:dyDescent="0.25">
      <c r="A556" s="425"/>
      <c r="B556" s="425"/>
      <c r="C556" s="423" t="s">
        <v>2457</v>
      </c>
      <c r="D556" s="424" t="s">
        <v>2458</v>
      </c>
      <c r="E556" s="426" t="s">
        <v>2459</v>
      </c>
      <c r="F556" s="427">
        <v>20962.72</v>
      </c>
      <c r="J556" s="339"/>
      <c r="L556" s="329"/>
      <c r="N556" s="340"/>
    </row>
    <row r="557" spans="1:14" ht="14" x14ac:dyDescent="0.25">
      <c r="A557" s="425"/>
      <c r="B557" s="425"/>
      <c r="C557" s="423" t="s">
        <v>2460</v>
      </c>
      <c r="D557" s="424" t="s">
        <v>2461</v>
      </c>
      <c r="E557" s="426" t="s">
        <v>2462</v>
      </c>
      <c r="F557" s="427">
        <v>24774.13</v>
      </c>
      <c r="J557" s="339"/>
      <c r="L557" s="329"/>
      <c r="N557" s="340"/>
    </row>
    <row r="558" spans="1:14" ht="14" x14ac:dyDescent="0.25">
      <c r="A558" s="425"/>
      <c r="B558" s="425"/>
      <c r="C558" s="423" t="s">
        <v>2463</v>
      </c>
      <c r="D558" s="424" t="s">
        <v>2464</v>
      </c>
      <c r="E558" s="426" t="s">
        <v>2465</v>
      </c>
      <c r="F558" s="427">
        <v>30491.23</v>
      </c>
      <c r="J558" s="339"/>
      <c r="L558" s="329"/>
      <c r="N558" s="340"/>
    </row>
    <row r="559" spans="1:14" ht="14" x14ac:dyDescent="0.25">
      <c r="A559" s="425"/>
      <c r="B559" s="425"/>
      <c r="C559" s="423" t="s">
        <v>2466</v>
      </c>
      <c r="D559" s="424" t="s">
        <v>2467</v>
      </c>
      <c r="E559" s="426" t="s">
        <v>2468</v>
      </c>
      <c r="F559" s="427">
        <v>36208.339999999997</v>
      </c>
      <c r="J559" s="339"/>
      <c r="L559" s="329"/>
      <c r="N559" s="340"/>
    </row>
    <row r="560" spans="1:14" ht="14" x14ac:dyDescent="0.25">
      <c r="A560" s="425"/>
      <c r="B560" s="425"/>
      <c r="C560" s="423" t="s">
        <v>2469</v>
      </c>
      <c r="D560" s="424" t="s">
        <v>2470</v>
      </c>
      <c r="E560" s="426" t="s">
        <v>2471</v>
      </c>
      <c r="F560" s="427">
        <v>41925.440000000002</v>
      </c>
      <c r="J560" s="339"/>
      <c r="L560" s="329"/>
      <c r="N560" s="340"/>
    </row>
    <row r="561" spans="1:14" ht="14" x14ac:dyDescent="0.25">
      <c r="A561" s="425"/>
      <c r="B561" s="425"/>
      <c r="C561" s="423" t="s">
        <v>2472</v>
      </c>
      <c r="D561" s="424" t="s">
        <v>2473</v>
      </c>
      <c r="E561" s="426" t="s">
        <v>2474</v>
      </c>
      <c r="F561" s="427">
        <v>47642.55</v>
      </c>
      <c r="J561" s="339"/>
      <c r="L561" s="329"/>
      <c r="N561" s="340"/>
    </row>
    <row r="562" spans="1:14" ht="13.25" customHeight="1" x14ac:dyDescent="0.25">
      <c r="A562" s="425"/>
      <c r="B562" s="425"/>
      <c r="C562" s="423" t="s">
        <v>2475</v>
      </c>
      <c r="D562" s="424" t="s">
        <v>2476</v>
      </c>
      <c r="E562" s="426" t="s">
        <v>2477</v>
      </c>
      <c r="F562" s="427">
        <v>53359.66</v>
      </c>
      <c r="J562" s="339"/>
      <c r="L562" s="329"/>
      <c r="N562" s="340"/>
    </row>
    <row r="563" spans="1:14" ht="14" x14ac:dyDescent="0.25">
      <c r="A563" s="425"/>
      <c r="B563" s="425"/>
      <c r="C563" s="423" t="s">
        <v>2478</v>
      </c>
      <c r="D563" s="424" t="s">
        <v>2479</v>
      </c>
      <c r="E563" s="426" t="s">
        <v>2480</v>
      </c>
      <c r="F563" s="427">
        <v>59076.76</v>
      </c>
      <c r="J563" s="339"/>
      <c r="L563" s="329"/>
      <c r="N563" s="340"/>
    </row>
    <row r="564" spans="1:14" ht="14" x14ac:dyDescent="0.25">
      <c r="A564" s="425"/>
      <c r="B564" s="425"/>
      <c r="C564" s="513" t="s">
        <v>2481</v>
      </c>
      <c r="D564" s="498" t="s">
        <v>2482</v>
      </c>
      <c r="E564" s="426" t="s">
        <v>2483</v>
      </c>
      <c r="F564" s="427">
        <v>64793.87</v>
      </c>
      <c r="J564" s="339"/>
      <c r="L564" s="329"/>
      <c r="N564" s="340"/>
    </row>
    <row r="565" spans="1:14" ht="14" x14ac:dyDescent="0.25">
      <c r="A565" s="486"/>
      <c r="B565" s="486"/>
      <c r="C565" s="514" t="s">
        <v>2484</v>
      </c>
      <c r="D565" s="498" t="s">
        <v>2485</v>
      </c>
      <c r="E565" s="515" t="s">
        <v>3538</v>
      </c>
      <c r="F565" s="492">
        <v>70510.97</v>
      </c>
      <c r="J565" s="339"/>
      <c r="L565" s="329"/>
      <c r="N565" s="340"/>
    </row>
    <row r="566" spans="1:14" ht="25" x14ac:dyDescent="0.25">
      <c r="A566" s="422" t="s">
        <v>2486</v>
      </c>
      <c r="B566" s="422" t="s">
        <v>2487</v>
      </c>
      <c r="C566" s="423"/>
      <c r="D566" s="424"/>
      <c r="E566" s="692" t="s">
        <v>2488</v>
      </c>
      <c r="F566" s="693"/>
      <c r="J566" s="339"/>
      <c r="L566" s="329"/>
      <c r="N566" s="340"/>
    </row>
    <row r="567" spans="1:14" ht="14.5" x14ac:dyDescent="0.25">
      <c r="A567" s="425"/>
      <c r="B567" s="425"/>
      <c r="C567" s="423" t="s">
        <v>3539</v>
      </c>
      <c r="D567" s="424" t="s">
        <v>2490</v>
      </c>
      <c r="E567" s="426" t="s">
        <v>3540</v>
      </c>
      <c r="F567" s="427">
        <v>368.24</v>
      </c>
      <c r="J567" s="339"/>
      <c r="L567" s="329"/>
      <c r="N567" s="340"/>
    </row>
    <row r="568" spans="1:14" ht="14" x14ac:dyDescent="0.25">
      <c r="A568" s="425"/>
      <c r="B568" s="425"/>
      <c r="C568" s="423" t="s">
        <v>2492</v>
      </c>
      <c r="D568" s="424" t="s">
        <v>2493</v>
      </c>
      <c r="E568" s="426" t="s">
        <v>2494</v>
      </c>
      <c r="F568" s="427">
        <v>644.41999999999996</v>
      </c>
      <c r="J568" s="339"/>
      <c r="L568" s="329"/>
      <c r="N568" s="340"/>
    </row>
    <row r="569" spans="1:14" ht="14" x14ac:dyDescent="0.25">
      <c r="A569" s="425"/>
      <c r="B569" s="425"/>
      <c r="C569" s="423" t="s">
        <v>2495</v>
      </c>
      <c r="D569" s="424" t="s">
        <v>2496</v>
      </c>
      <c r="E569" s="426" t="s">
        <v>2497</v>
      </c>
      <c r="F569" s="427">
        <v>920.6</v>
      </c>
      <c r="J569" s="339"/>
      <c r="L569" s="329"/>
      <c r="N569" s="340"/>
    </row>
    <row r="570" spans="1:14" ht="12.75" customHeight="1" x14ac:dyDescent="0.25">
      <c r="A570" s="425"/>
      <c r="B570" s="425"/>
      <c r="C570" s="423" t="s">
        <v>2498</v>
      </c>
      <c r="D570" s="424" t="s">
        <v>2499</v>
      </c>
      <c r="E570" s="426" t="s">
        <v>2500</v>
      </c>
      <c r="F570" s="427">
        <v>1196.78</v>
      </c>
      <c r="J570" s="339"/>
      <c r="L570" s="329"/>
      <c r="N570" s="340"/>
    </row>
    <row r="571" spans="1:14" ht="14" x14ac:dyDescent="0.25">
      <c r="A571" s="425"/>
      <c r="B571" s="425"/>
      <c r="C571" s="423" t="s">
        <v>2501</v>
      </c>
      <c r="D571" s="424" t="s">
        <v>2502</v>
      </c>
      <c r="E571" s="426" t="s">
        <v>2503</v>
      </c>
      <c r="F571" s="427">
        <v>1398.33</v>
      </c>
      <c r="J571" s="339"/>
      <c r="L571" s="329"/>
      <c r="N571" s="340"/>
    </row>
    <row r="572" spans="1:14" ht="14" x14ac:dyDescent="0.25">
      <c r="A572" s="425"/>
      <c r="B572" s="425"/>
      <c r="C572" s="423" t="s">
        <v>2504</v>
      </c>
      <c r="D572" s="424" t="s">
        <v>2505</v>
      </c>
      <c r="E572" s="426" t="s">
        <v>2506</v>
      </c>
      <c r="F572" s="427">
        <v>1749.14</v>
      </c>
      <c r="J572" s="339"/>
      <c r="L572" s="329"/>
      <c r="N572" s="340"/>
    </row>
    <row r="573" spans="1:14" ht="14" x14ac:dyDescent="0.25">
      <c r="A573" s="425"/>
      <c r="B573" s="425"/>
      <c r="C573" s="423" t="s">
        <v>2507</v>
      </c>
      <c r="D573" s="424" t="s">
        <v>2508</v>
      </c>
      <c r="E573" s="426" t="s">
        <v>2509</v>
      </c>
      <c r="F573" s="427">
        <v>2025.32</v>
      </c>
      <c r="J573" s="339"/>
      <c r="L573" s="329"/>
      <c r="N573" s="340"/>
    </row>
    <row r="574" spans="1:14" ht="14" x14ac:dyDescent="0.25">
      <c r="A574" s="425"/>
      <c r="B574" s="425"/>
      <c r="C574" s="423" t="s">
        <v>2510</v>
      </c>
      <c r="D574" s="424" t="s">
        <v>2511</v>
      </c>
      <c r="E574" s="426" t="s">
        <v>2512</v>
      </c>
      <c r="F574" s="427">
        <v>2301.5</v>
      </c>
      <c r="J574" s="339"/>
      <c r="L574" s="329"/>
      <c r="N574" s="340"/>
    </row>
    <row r="575" spans="1:14" ht="14" x14ac:dyDescent="0.25">
      <c r="A575" s="425"/>
      <c r="B575" s="425"/>
      <c r="C575" s="423" t="s">
        <v>2513</v>
      </c>
      <c r="D575" s="424" t="s">
        <v>2514</v>
      </c>
      <c r="E575" s="426" t="s">
        <v>2515</v>
      </c>
      <c r="F575" s="427">
        <v>2577.6799999999998</v>
      </c>
      <c r="J575" s="339"/>
      <c r="L575" s="329"/>
      <c r="N575" s="340"/>
    </row>
    <row r="576" spans="1:14" ht="14" x14ac:dyDescent="0.25">
      <c r="A576" s="425"/>
      <c r="B576" s="425"/>
      <c r="C576" s="423" t="s">
        <v>2516</v>
      </c>
      <c r="D576" s="424" t="s">
        <v>2517</v>
      </c>
      <c r="E576" s="426" t="s">
        <v>2518</v>
      </c>
      <c r="F576" s="427">
        <v>2945.92</v>
      </c>
      <c r="J576" s="339"/>
      <c r="L576" s="329"/>
      <c r="N576" s="340"/>
    </row>
    <row r="577" spans="1:14" ht="14" x14ac:dyDescent="0.25">
      <c r="A577" s="425"/>
      <c r="B577" s="425"/>
      <c r="C577" s="423" t="s">
        <v>2519</v>
      </c>
      <c r="D577" s="424" t="s">
        <v>2520</v>
      </c>
      <c r="E577" s="426" t="s">
        <v>2521</v>
      </c>
      <c r="F577" s="427">
        <v>3498.28</v>
      </c>
      <c r="J577" s="339"/>
      <c r="L577" s="329"/>
      <c r="N577" s="340"/>
    </row>
    <row r="578" spans="1:14" ht="14" x14ac:dyDescent="0.25">
      <c r="A578" s="425"/>
      <c r="B578" s="425"/>
      <c r="C578" s="423" t="s">
        <v>2522</v>
      </c>
      <c r="D578" s="424" t="s">
        <v>2523</v>
      </c>
      <c r="E578" s="426" t="s">
        <v>2524</v>
      </c>
      <c r="F578" s="427">
        <v>4050.64</v>
      </c>
      <c r="J578" s="339"/>
      <c r="L578" s="329"/>
      <c r="N578" s="340"/>
    </row>
    <row r="579" spans="1:14" ht="14" x14ac:dyDescent="0.25">
      <c r="A579" s="425"/>
      <c r="B579" s="425"/>
      <c r="C579" s="423" t="s">
        <v>2525</v>
      </c>
      <c r="D579" s="424" t="s">
        <v>2526</v>
      </c>
      <c r="E579" s="426" t="s">
        <v>2527</v>
      </c>
      <c r="F579" s="427">
        <v>4603</v>
      </c>
      <c r="J579" s="339"/>
      <c r="L579" s="329"/>
      <c r="N579" s="340"/>
    </row>
    <row r="580" spans="1:14" ht="14" x14ac:dyDescent="0.25">
      <c r="A580" s="425"/>
      <c r="B580" s="425"/>
      <c r="C580" s="423" t="s">
        <v>2528</v>
      </c>
      <c r="D580" s="424" t="s">
        <v>2529</v>
      </c>
      <c r="E580" s="426" t="s">
        <v>2530</v>
      </c>
      <c r="F580" s="427">
        <v>5155.3599999999997</v>
      </c>
      <c r="J580" s="339"/>
      <c r="L580" s="329"/>
      <c r="N580" s="340"/>
    </row>
    <row r="581" spans="1:14" ht="14" x14ac:dyDescent="0.25">
      <c r="A581" s="425"/>
      <c r="B581" s="425"/>
      <c r="C581" s="423" t="s">
        <v>2531</v>
      </c>
      <c r="D581" s="424" t="s">
        <v>2532</v>
      </c>
      <c r="E581" s="426" t="s">
        <v>2533</v>
      </c>
      <c r="F581" s="427">
        <v>5891.84</v>
      </c>
      <c r="J581" s="339"/>
      <c r="L581" s="329"/>
      <c r="N581" s="340"/>
    </row>
    <row r="582" spans="1:14" ht="27" customHeight="1" x14ac:dyDescent="0.25">
      <c r="A582" s="425"/>
      <c r="B582" s="425"/>
      <c r="C582" s="423" t="s">
        <v>2534</v>
      </c>
      <c r="D582" s="424" t="s">
        <v>2535</v>
      </c>
      <c r="E582" s="426" t="s">
        <v>2536</v>
      </c>
      <c r="F582" s="427">
        <v>6996.56</v>
      </c>
      <c r="J582" s="339"/>
      <c r="N582" s="340"/>
    </row>
    <row r="583" spans="1:14" ht="14" x14ac:dyDescent="0.25">
      <c r="A583" s="425"/>
      <c r="B583" s="425"/>
      <c r="C583" s="423" t="s">
        <v>2537</v>
      </c>
      <c r="D583" s="424" t="s">
        <v>2538</v>
      </c>
      <c r="E583" s="426" t="s">
        <v>2539</v>
      </c>
      <c r="F583" s="427">
        <v>8101.28</v>
      </c>
      <c r="J583" s="339"/>
      <c r="L583" s="329"/>
      <c r="N583" s="340"/>
    </row>
    <row r="584" spans="1:14" ht="14" x14ac:dyDescent="0.25">
      <c r="A584" s="428"/>
      <c r="B584" s="428"/>
      <c r="C584" s="423" t="s">
        <v>2540</v>
      </c>
      <c r="D584" s="424" t="s">
        <v>2541</v>
      </c>
      <c r="E584" s="426" t="s">
        <v>2542</v>
      </c>
      <c r="F584" s="427">
        <v>9206</v>
      </c>
      <c r="J584" s="339"/>
      <c r="L584" s="329"/>
      <c r="N584" s="340"/>
    </row>
    <row r="585" spans="1:14" ht="14" x14ac:dyDescent="0.25">
      <c r="A585" s="488"/>
      <c r="B585" s="440"/>
      <c r="C585" s="431" t="s">
        <v>2543</v>
      </c>
      <c r="D585" s="424" t="s">
        <v>2544</v>
      </c>
      <c r="E585" s="426" t="s">
        <v>2545</v>
      </c>
      <c r="F585" s="427">
        <v>10310.719999999999</v>
      </c>
      <c r="J585" s="339"/>
      <c r="L585" s="329"/>
      <c r="N585" s="340"/>
    </row>
    <row r="586" spans="1:14" ht="14" x14ac:dyDescent="0.25">
      <c r="A586" s="486"/>
      <c r="B586" s="425"/>
      <c r="C586" s="431" t="s">
        <v>2546</v>
      </c>
      <c r="D586" s="424" t="s">
        <v>2547</v>
      </c>
      <c r="E586" s="426" t="s">
        <v>2548</v>
      </c>
      <c r="F586" s="427">
        <v>11415.44</v>
      </c>
      <c r="J586" s="339"/>
      <c r="L586" s="329"/>
      <c r="N586" s="340"/>
    </row>
    <row r="587" spans="1:14" ht="14" x14ac:dyDescent="0.25">
      <c r="A587" s="486"/>
      <c r="B587" s="425"/>
      <c r="C587" s="491" t="s">
        <v>2549</v>
      </c>
      <c r="D587" s="498" t="s">
        <v>2550</v>
      </c>
      <c r="E587" s="426" t="s">
        <v>2551</v>
      </c>
      <c r="F587" s="427">
        <v>12520.16</v>
      </c>
      <c r="J587" s="339"/>
      <c r="L587" s="329"/>
      <c r="N587" s="340"/>
    </row>
    <row r="588" spans="1:14" ht="14" x14ac:dyDescent="0.25">
      <c r="A588" s="486"/>
      <c r="B588" s="425"/>
      <c r="C588" s="520" t="s">
        <v>2552</v>
      </c>
      <c r="D588" s="521" t="s">
        <v>2553</v>
      </c>
      <c r="E588" s="517" t="s">
        <v>2554</v>
      </c>
      <c r="F588" s="427">
        <v>13624.88</v>
      </c>
      <c r="J588" s="339"/>
      <c r="L588" s="329"/>
      <c r="N588" s="340"/>
    </row>
    <row r="589" spans="1:14" ht="14" x14ac:dyDescent="0.25">
      <c r="A589" s="486"/>
      <c r="B589" s="425"/>
      <c r="C589" s="433" t="s">
        <v>2555</v>
      </c>
      <c r="D589" s="434" t="s">
        <v>2556</v>
      </c>
      <c r="E589" s="426" t="s">
        <v>2557</v>
      </c>
      <c r="F589" s="427">
        <v>14729.6</v>
      </c>
      <c r="J589" s="339"/>
      <c r="L589" s="329"/>
      <c r="N589" s="340"/>
    </row>
    <row r="590" spans="1:14" ht="14" x14ac:dyDescent="0.25">
      <c r="A590" s="487"/>
      <c r="B590" s="428"/>
      <c r="C590" s="431" t="s">
        <v>2558</v>
      </c>
      <c r="D590" s="424" t="s">
        <v>2559</v>
      </c>
      <c r="E590" s="426" t="s">
        <v>3541</v>
      </c>
      <c r="F590" s="427">
        <v>15834.32</v>
      </c>
      <c r="J590" s="339"/>
      <c r="L590" s="329"/>
      <c r="N590" s="340"/>
    </row>
    <row r="591" spans="1:14" ht="42" x14ac:dyDescent="0.25">
      <c r="A591" s="438" t="s">
        <v>2560</v>
      </c>
      <c r="B591" s="523" t="s">
        <v>2561</v>
      </c>
      <c r="C591" s="423"/>
      <c r="D591" s="424"/>
      <c r="E591" s="692" t="s">
        <v>2562</v>
      </c>
      <c r="F591" s="693"/>
      <c r="J591" s="339"/>
      <c r="L591" s="329"/>
      <c r="N591" s="340"/>
    </row>
    <row r="592" spans="1:14" ht="13.25" customHeight="1" x14ac:dyDescent="0.25">
      <c r="A592" s="425"/>
      <c r="B592" s="425"/>
      <c r="C592" s="423" t="s">
        <v>3542</v>
      </c>
      <c r="D592" s="424" t="s">
        <v>2564</v>
      </c>
      <c r="E592" s="426" t="s">
        <v>3543</v>
      </c>
      <c r="F592" s="427">
        <v>536.17999999999995</v>
      </c>
      <c r="J592" s="339"/>
      <c r="L592" s="329"/>
      <c r="N592" s="340"/>
    </row>
    <row r="593" spans="1:14" ht="14.5" x14ac:dyDescent="0.25">
      <c r="A593" s="425"/>
      <c r="B593" s="425"/>
      <c r="C593" s="423" t="s">
        <v>3544</v>
      </c>
      <c r="D593" s="424" t="s">
        <v>2569</v>
      </c>
      <c r="E593" s="426" t="s">
        <v>3545</v>
      </c>
      <c r="F593" s="427">
        <v>804.27</v>
      </c>
      <c r="J593" s="339"/>
      <c r="L593" s="329"/>
      <c r="N593" s="340"/>
    </row>
    <row r="594" spans="1:14" ht="14" x14ac:dyDescent="0.25">
      <c r="A594" s="425"/>
      <c r="B594" s="425"/>
      <c r="C594" s="423" t="s">
        <v>2573</v>
      </c>
      <c r="D594" s="424" t="s">
        <v>2574</v>
      </c>
      <c r="E594" s="426" t="s">
        <v>2575</v>
      </c>
      <c r="F594" s="427">
        <v>1072.3599999999999</v>
      </c>
      <c r="J594" s="339"/>
      <c r="L594" s="329"/>
      <c r="N594" s="340"/>
    </row>
    <row r="595" spans="1:14" ht="14" x14ac:dyDescent="0.25">
      <c r="A595" s="425"/>
      <c r="B595" s="425"/>
      <c r="C595" s="423" t="s">
        <v>2578</v>
      </c>
      <c r="D595" s="424" t="s">
        <v>2579</v>
      </c>
      <c r="E595" s="426" t="s">
        <v>2580</v>
      </c>
      <c r="F595" s="427">
        <v>1340.46</v>
      </c>
      <c r="J595" s="339"/>
      <c r="L595" s="329"/>
      <c r="N595" s="340"/>
    </row>
    <row r="596" spans="1:14" ht="14" x14ac:dyDescent="0.25">
      <c r="A596" s="425"/>
      <c r="B596" s="425"/>
      <c r="C596" s="423" t="s">
        <v>2583</v>
      </c>
      <c r="D596" s="424" t="s">
        <v>2584</v>
      </c>
      <c r="E596" s="426" t="s">
        <v>2585</v>
      </c>
      <c r="F596" s="427">
        <v>1691.65</v>
      </c>
      <c r="J596" s="339"/>
      <c r="L596" s="329"/>
      <c r="N596" s="340"/>
    </row>
    <row r="597" spans="1:14" ht="14" x14ac:dyDescent="0.25">
      <c r="A597" s="425"/>
      <c r="B597" s="425"/>
      <c r="C597" s="423" t="s">
        <v>2588</v>
      </c>
      <c r="D597" s="424" t="s">
        <v>2589</v>
      </c>
      <c r="E597" s="426" t="s">
        <v>2590</v>
      </c>
      <c r="F597" s="427">
        <v>2249.2800000000002</v>
      </c>
      <c r="J597" s="339"/>
      <c r="L597" s="329"/>
      <c r="N597" s="340"/>
    </row>
    <row r="598" spans="1:14" ht="14" x14ac:dyDescent="0.25">
      <c r="A598" s="425"/>
      <c r="B598" s="425"/>
      <c r="C598" s="423" t="s">
        <v>2593</v>
      </c>
      <c r="D598" s="424" t="s">
        <v>2594</v>
      </c>
      <c r="E598" s="426" t="s">
        <v>2595</v>
      </c>
      <c r="F598" s="427">
        <v>2782.78</v>
      </c>
      <c r="J598" s="339"/>
      <c r="L598" s="329"/>
      <c r="N598" s="340"/>
    </row>
    <row r="599" spans="1:14" ht="12.75" customHeight="1" x14ac:dyDescent="0.25">
      <c r="A599" s="425"/>
      <c r="B599" s="425"/>
      <c r="C599" s="423" t="s">
        <v>2598</v>
      </c>
      <c r="D599" s="424" t="s">
        <v>2599</v>
      </c>
      <c r="E599" s="426" t="s">
        <v>2600</v>
      </c>
      <c r="F599" s="427">
        <v>3302.88</v>
      </c>
      <c r="J599" s="339"/>
      <c r="L599" s="329"/>
      <c r="N599" s="340"/>
    </row>
    <row r="600" spans="1:14" ht="14" x14ac:dyDescent="0.25">
      <c r="A600" s="425"/>
      <c r="B600" s="425"/>
      <c r="C600" s="423" t="s">
        <v>2603</v>
      </c>
      <c r="D600" s="424" t="s">
        <v>2604</v>
      </c>
      <c r="E600" s="426" t="s">
        <v>2605</v>
      </c>
      <c r="F600" s="427">
        <v>3852.47</v>
      </c>
      <c r="J600" s="339"/>
      <c r="L600" s="329"/>
      <c r="N600" s="340"/>
    </row>
    <row r="601" spans="1:14" ht="14" x14ac:dyDescent="0.25">
      <c r="A601" s="425"/>
      <c r="B601" s="425"/>
      <c r="C601" s="423" t="s">
        <v>2608</v>
      </c>
      <c r="D601" s="424" t="s">
        <v>2609</v>
      </c>
      <c r="E601" s="426" t="s">
        <v>2610</v>
      </c>
      <c r="F601" s="427">
        <v>4385.97</v>
      </c>
      <c r="J601" s="339"/>
      <c r="L601" s="329"/>
      <c r="N601" s="340"/>
    </row>
    <row r="602" spans="1:14" ht="14" x14ac:dyDescent="0.25">
      <c r="A602" s="425"/>
      <c r="B602" s="425"/>
      <c r="C602" s="423" t="s">
        <v>2613</v>
      </c>
      <c r="D602" s="424" t="s">
        <v>2614</v>
      </c>
      <c r="E602" s="426" t="s">
        <v>2615</v>
      </c>
      <c r="F602" s="427">
        <v>4946.28</v>
      </c>
      <c r="J602" s="339"/>
      <c r="L602" s="329"/>
      <c r="N602" s="340"/>
    </row>
    <row r="603" spans="1:14" ht="14" x14ac:dyDescent="0.25">
      <c r="A603" s="425"/>
      <c r="B603" s="425"/>
      <c r="C603" s="423" t="s">
        <v>2618</v>
      </c>
      <c r="D603" s="424" t="s">
        <v>2619</v>
      </c>
      <c r="E603" s="426" t="s">
        <v>2620</v>
      </c>
      <c r="F603" s="427">
        <v>5629.91</v>
      </c>
      <c r="J603" s="339"/>
      <c r="L603" s="329"/>
      <c r="N603" s="340"/>
    </row>
    <row r="604" spans="1:14" ht="14" x14ac:dyDescent="0.25">
      <c r="A604" s="425"/>
      <c r="B604" s="425"/>
      <c r="C604" s="423" t="s">
        <v>2623</v>
      </c>
      <c r="D604" s="424" t="s">
        <v>2624</v>
      </c>
      <c r="E604" s="426" t="s">
        <v>2625</v>
      </c>
      <c r="F604" s="427">
        <v>6702.28</v>
      </c>
      <c r="J604" s="339"/>
      <c r="L604" s="329"/>
      <c r="N604" s="340"/>
    </row>
    <row r="605" spans="1:14" ht="14" x14ac:dyDescent="0.25">
      <c r="A605" s="425"/>
      <c r="B605" s="425"/>
      <c r="C605" s="423" t="s">
        <v>2628</v>
      </c>
      <c r="D605" s="424" t="s">
        <v>2629</v>
      </c>
      <c r="E605" s="426" t="s">
        <v>2630</v>
      </c>
      <c r="F605" s="427">
        <v>7774.64</v>
      </c>
      <c r="J605" s="339"/>
      <c r="L605" s="329"/>
      <c r="N605" s="340"/>
    </row>
    <row r="606" spans="1:14" ht="14" x14ac:dyDescent="0.25">
      <c r="A606" s="425"/>
      <c r="B606" s="425"/>
      <c r="C606" s="423" t="s">
        <v>2633</v>
      </c>
      <c r="D606" s="424" t="s">
        <v>2634</v>
      </c>
      <c r="E606" s="426" t="s">
        <v>2635</v>
      </c>
      <c r="F606" s="427">
        <v>8847</v>
      </c>
      <c r="J606" s="339"/>
      <c r="L606" s="329"/>
      <c r="N606" s="340"/>
    </row>
    <row r="607" spans="1:14" ht="14" x14ac:dyDescent="0.25">
      <c r="A607" s="425"/>
      <c r="B607" s="425"/>
      <c r="C607" s="423" t="s">
        <v>2638</v>
      </c>
      <c r="D607" s="424" t="s">
        <v>2639</v>
      </c>
      <c r="E607" s="426" t="s">
        <v>2640</v>
      </c>
      <c r="F607" s="427">
        <v>9919.3700000000008</v>
      </c>
      <c r="J607" s="339"/>
      <c r="L607" s="329"/>
      <c r="N607" s="340"/>
    </row>
    <row r="608" spans="1:14" ht="14" x14ac:dyDescent="0.25">
      <c r="A608" s="425"/>
      <c r="B608" s="425"/>
      <c r="C608" s="423" t="s">
        <v>2643</v>
      </c>
      <c r="D608" s="424" t="s">
        <v>2644</v>
      </c>
      <c r="E608" s="426" t="s">
        <v>2645</v>
      </c>
      <c r="F608" s="427">
        <v>11125.78</v>
      </c>
      <c r="J608" s="339"/>
      <c r="L608" s="329"/>
      <c r="N608" s="340"/>
    </row>
    <row r="609" spans="1:14" ht="14" x14ac:dyDescent="0.25">
      <c r="A609" s="425"/>
      <c r="B609" s="425"/>
      <c r="C609" s="423" t="s">
        <v>2648</v>
      </c>
      <c r="D609" s="424" t="s">
        <v>2649</v>
      </c>
      <c r="E609" s="426" t="s">
        <v>2650</v>
      </c>
      <c r="F609" s="427">
        <v>12734.32</v>
      </c>
      <c r="J609" s="339"/>
      <c r="L609" s="329"/>
      <c r="N609" s="340"/>
    </row>
    <row r="610" spans="1:14" ht="14" x14ac:dyDescent="0.25">
      <c r="A610" s="425"/>
      <c r="B610" s="425"/>
      <c r="C610" s="423" t="s">
        <v>2653</v>
      </c>
      <c r="D610" s="424" t="s">
        <v>2654</v>
      </c>
      <c r="E610" s="426" t="s">
        <v>2655</v>
      </c>
      <c r="F610" s="427">
        <v>14342.87</v>
      </c>
      <c r="J610" s="339"/>
      <c r="L610" s="329"/>
      <c r="N610" s="340"/>
    </row>
    <row r="611" spans="1:14" ht="14" x14ac:dyDescent="0.25">
      <c r="A611" s="425"/>
      <c r="B611" s="425"/>
      <c r="C611" s="423" t="s">
        <v>2658</v>
      </c>
      <c r="D611" s="424" t="s">
        <v>2659</v>
      </c>
      <c r="E611" s="426" t="s">
        <v>2660</v>
      </c>
      <c r="F611" s="427">
        <v>15951.41</v>
      </c>
      <c r="J611" s="339"/>
      <c r="L611" s="329"/>
      <c r="N611" s="340"/>
    </row>
    <row r="612" spans="1:14" ht="12.75" customHeight="1" x14ac:dyDescent="0.25">
      <c r="A612" s="425"/>
      <c r="B612" s="425"/>
      <c r="C612" s="423" t="s">
        <v>2663</v>
      </c>
      <c r="D612" s="424" t="s">
        <v>2664</v>
      </c>
      <c r="E612" s="426" t="s">
        <v>2665</v>
      </c>
      <c r="F612" s="427">
        <v>17559.96</v>
      </c>
      <c r="J612" s="339"/>
      <c r="N612" s="340"/>
    </row>
    <row r="613" spans="1:14" ht="14" x14ac:dyDescent="0.25">
      <c r="A613" s="425"/>
      <c r="B613" s="425"/>
      <c r="C613" s="423" t="s">
        <v>2668</v>
      </c>
      <c r="D613" s="424" t="s">
        <v>2669</v>
      </c>
      <c r="E613" s="426" t="s">
        <v>2670</v>
      </c>
      <c r="F613" s="427">
        <v>19302.55</v>
      </c>
      <c r="J613" s="339"/>
      <c r="L613" s="329"/>
      <c r="N613" s="340"/>
    </row>
    <row r="614" spans="1:14" ht="14" x14ac:dyDescent="0.25">
      <c r="A614" s="425"/>
      <c r="B614" s="425"/>
      <c r="C614" s="423" t="s">
        <v>2673</v>
      </c>
      <c r="D614" s="424" t="s">
        <v>2674</v>
      </c>
      <c r="E614" s="426" t="s">
        <v>2675</v>
      </c>
      <c r="F614" s="427">
        <v>21447.279999999999</v>
      </c>
      <c r="J614" s="339"/>
      <c r="L614" s="329"/>
      <c r="N614" s="340"/>
    </row>
    <row r="615" spans="1:14" ht="14" x14ac:dyDescent="0.25">
      <c r="A615" s="425"/>
      <c r="B615" s="425"/>
      <c r="C615" s="423" t="s">
        <v>2678</v>
      </c>
      <c r="D615" s="424" t="s">
        <v>2679</v>
      </c>
      <c r="E615" s="426" t="s">
        <v>2680</v>
      </c>
      <c r="F615" s="427">
        <v>23592.01</v>
      </c>
      <c r="J615" s="339"/>
      <c r="L615" s="329"/>
      <c r="N615" s="340"/>
    </row>
    <row r="616" spans="1:14" ht="14" x14ac:dyDescent="0.25">
      <c r="A616" s="425"/>
      <c r="B616" s="425"/>
      <c r="C616" s="423" t="s">
        <v>2683</v>
      </c>
      <c r="D616" s="424" t="s">
        <v>2684</v>
      </c>
      <c r="E616" s="426" t="s">
        <v>2685</v>
      </c>
      <c r="F616" s="427">
        <v>25736.74</v>
      </c>
      <c r="J616" s="339"/>
      <c r="L616" s="329"/>
      <c r="N616" s="340"/>
    </row>
    <row r="617" spans="1:14" ht="14" x14ac:dyDescent="0.25">
      <c r="A617" s="425"/>
      <c r="B617" s="425"/>
      <c r="C617" s="423" t="s">
        <v>2688</v>
      </c>
      <c r="D617" s="424" t="s">
        <v>2689</v>
      </c>
      <c r="E617" s="426" t="s">
        <v>2690</v>
      </c>
      <c r="F617" s="427">
        <v>27881.46</v>
      </c>
      <c r="J617" s="339"/>
      <c r="L617" s="329"/>
      <c r="N617" s="340"/>
    </row>
    <row r="618" spans="1:14" ht="14" x14ac:dyDescent="0.25">
      <c r="A618" s="425"/>
      <c r="B618" s="425"/>
      <c r="C618" s="423" t="s">
        <v>2693</v>
      </c>
      <c r="D618" s="424" t="s">
        <v>2694</v>
      </c>
      <c r="E618" s="426" t="s">
        <v>2695</v>
      </c>
      <c r="F618" s="427">
        <v>30026.19</v>
      </c>
      <c r="J618" s="339"/>
      <c r="L618" s="329"/>
      <c r="N618" s="340"/>
    </row>
    <row r="619" spans="1:14" ht="14" x14ac:dyDescent="0.25">
      <c r="A619" s="425"/>
      <c r="B619" s="425"/>
      <c r="C619" s="423" t="s">
        <v>2698</v>
      </c>
      <c r="D619" s="424" t="s">
        <v>2699</v>
      </c>
      <c r="E619" s="426" t="s">
        <v>2700</v>
      </c>
      <c r="F619" s="427">
        <v>32170.92</v>
      </c>
      <c r="J619" s="339"/>
      <c r="L619" s="329"/>
      <c r="N619" s="340"/>
    </row>
    <row r="620" spans="1:14" ht="14" x14ac:dyDescent="0.25">
      <c r="A620" s="425"/>
      <c r="B620" s="425"/>
      <c r="C620" s="423" t="s">
        <v>2703</v>
      </c>
      <c r="D620" s="424"/>
      <c r="E620" s="426" t="s">
        <v>3546</v>
      </c>
      <c r="F620" s="427"/>
      <c r="J620" s="339"/>
      <c r="L620" s="329"/>
      <c r="N620" s="340"/>
    </row>
    <row r="621" spans="1:14" ht="14" x14ac:dyDescent="0.25">
      <c r="A621" s="425"/>
      <c r="B621" s="425"/>
      <c r="C621" s="423" t="s">
        <v>3547</v>
      </c>
      <c r="D621" s="424" t="s">
        <v>3548</v>
      </c>
      <c r="E621" s="426" t="s">
        <v>3549</v>
      </c>
      <c r="F621" s="427">
        <v>34315.65</v>
      </c>
      <c r="J621" s="339"/>
      <c r="L621" s="329"/>
      <c r="N621" s="340"/>
    </row>
    <row r="622" spans="1:14" ht="12.75" customHeight="1" x14ac:dyDescent="0.25">
      <c r="A622" s="425"/>
      <c r="B622" s="425"/>
      <c r="C622" s="423" t="s">
        <v>3550</v>
      </c>
      <c r="D622" s="424" t="s">
        <v>3551</v>
      </c>
      <c r="E622" s="426" t="s">
        <v>3552</v>
      </c>
      <c r="F622" s="427">
        <v>36728.47</v>
      </c>
      <c r="J622" s="339"/>
      <c r="L622" s="329"/>
      <c r="N622" s="340"/>
    </row>
    <row r="623" spans="1:14" ht="14" x14ac:dyDescent="0.25">
      <c r="A623" s="425"/>
      <c r="B623" s="425"/>
      <c r="C623" s="423" t="s">
        <v>3553</v>
      </c>
      <c r="D623" s="424" t="s">
        <v>3554</v>
      </c>
      <c r="E623" s="426" t="s">
        <v>3555</v>
      </c>
      <c r="F623" s="427">
        <v>39945.56</v>
      </c>
      <c r="J623" s="339"/>
      <c r="L623" s="329"/>
      <c r="N623" s="340"/>
    </row>
    <row r="624" spans="1:14" ht="14" x14ac:dyDescent="0.25">
      <c r="A624" s="425"/>
      <c r="B624" s="425"/>
      <c r="C624" s="423" t="s">
        <v>3556</v>
      </c>
      <c r="D624" s="424" t="s">
        <v>3557</v>
      </c>
      <c r="E624" s="426" t="s">
        <v>3558</v>
      </c>
      <c r="F624" s="427">
        <v>43162.65</v>
      </c>
      <c r="J624" s="339"/>
      <c r="L624" s="329"/>
      <c r="N624" s="340"/>
    </row>
    <row r="625" spans="1:14" ht="14" x14ac:dyDescent="0.25">
      <c r="A625" s="425"/>
      <c r="B625" s="425"/>
      <c r="C625" s="423" t="s">
        <v>3559</v>
      </c>
      <c r="D625" s="424" t="s">
        <v>3560</v>
      </c>
      <c r="E625" s="426" t="s">
        <v>3561</v>
      </c>
      <c r="F625" s="427">
        <v>46379.74</v>
      </c>
      <c r="J625" s="339"/>
      <c r="L625" s="329"/>
      <c r="N625" s="340"/>
    </row>
    <row r="626" spans="1:14" ht="14" x14ac:dyDescent="0.25">
      <c r="A626" s="425"/>
      <c r="B626" s="425"/>
      <c r="C626" s="423" t="s">
        <v>3562</v>
      </c>
      <c r="D626" s="424" t="s">
        <v>3563</v>
      </c>
      <c r="E626" s="426" t="s">
        <v>3564</v>
      </c>
      <c r="F626" s="427">
        <v>49596.84</v>
      </c>
      <c r="J626" s="339"/>
      <c r="L626" s="329"/>
      <c r="N626" s="340"/>
    </row>
    <row r="627" spans="1:14" ht="14" x14ac:dyDescent="0.25">
      <c r="A627" s="425"/>
      <c r="B627" s="425"/>
      <c r="C627" s="423" t="s">
        <v>3565</v>
      </c>
      <c r="D627" s="424" t="s">
        <v>3566</v>
      </c>
      <c r="E627" s="426" t="s">
        <v>3567</v>
      </c>
      <c r="F627" s="427">
        <v>53082.02</v>
      </c>
      <c r="J627" s="339"/>
      <c r="L627" s="329"/>
      <c r="N627" s="340"/>
    </row>
    <row r="628" spans="1:14" ht="12.75" customHeight="1" x14ac:dyDescent="0.25">
      <c r="A628" s="425"/>
      <c r="B628" s="425"/>
      <c r="C628" s="423" t="s">
        <v>3568</v>
      </c>
      <c r="D628" s="424" t="s">
        <v>3569</v>
      </c>
      <c r="E628" s="426" t="s">
        <v>3570</v>
      </c>
      <c r="F628" s="427">
        <v>57371.47</v>
      </c>
      <c r="J628" s="339"/>
      <c r="N628" s="340"/>
    </row>
    <row r="629" spans="1:14" ht="14" x14ac:dyDescent="0.25">
      <c r="A629" s="425"/>
      <c r="B629" s="425"/>
      <c r="C629" s="423" t="s">
        <v>3571</v>
      </c>
      <c r="D629" s="424" t="s">
        <v>3572</v>
      </c>
      <c r="E629" s="426" t="s">
        <v>3573</v>
      </c>
      <c r="F629" s="427">
        <v>61660.93</v>
      </c>
      <c r="J629" s="339"/>
      <c r="L629" s="329"/>
      <c r="N629" s="340"/>
    </row>
    <row r="630" spans="1:14" ht="14" x14ac:dyDescent="0.25">
      <c r="A630" s="425"/>
      <c r="B630" s="425"/>
      <c r="C630" s="423" t="s">
        <v>3574</v>
      </c>
      <c r="D630" s="424" t="s">
        <v>3575</v>
      </c>
      <c r="E630" s="426" t="s">
        <v>3576</v>
      </c>
      <c r="F630" s="427">
        <v>65950.39</v>
      </c>
      <c r="J630" s="339"/>
      <c r="L630" s="329"/>
      <c r="N630" s="340"/>
    </row>
    <row r="631" spans="1:14" ht="14" x14ac:dyDescent="0.25">
      <c r="A631" s="425"/>
      <c r="B631" s="425"/>
      <c r="C631" s="423" t="s">
        <v>3577</v>
      </c>
      <c r="D631" s="424" t="s">
        <v>3578</v>
      </c>
      <c r="E631" s="426" t="s">
        <v>3579</v>
      </c>
      <c r="F631" s="427">
        <v>70239.839999999997</v>
      </c>
      <c r="J631" s="339"/>
      <c r="L631" s="329"/>
      <c r="N631" s="340"/>
    </row>
    <row r="632" spans="1:14" ht="14" x14ac:dyDescent="0.25">
      <c r="A632" s="425"/>
      <c r="B632" s="425"/>
      <c r="C632" s="423" t="s">
        <v>3580</v>
      </c>
      <c r="D632" s="424" t="s">
        <v>3581</v>
      </c>
      <c r="E632" s="426" t="s">
        <v>3582</v>
      </c>
      <c r="F632" s="427">
        <v>74797.39</v>
      </c>
      <c r="J632" s="339"/>
      <c r="L632" s="329"/>
      <c r="N632" s="340"/>
    </row>
    <row r="633" spans="1:14" ht="14" x14ac:dyDescent="0.25">
      <c r="A633" s="425"/>
      <c r="B633" s="425"/>
      <c r="C633" s="423" t="s">
        <v>3583</v>
      </c>
      <c r="D633" s="424" t="s">
        <v>3584</v>
      </c>
      <c r="E633" s="426" t="s">
        <v>3585</v>
      </c>
      <c r="F633" s="427">
        <v>80159.210000000006</v>
      </c>
      <c r="J633" s="339"/>
      <c r="L633" s="329"/>
      <c r="N633" s="340"/>
    </row>
    <row r="634" spans="1:14" ht="14" x14ac:dyDescent="0.25">
      <c r="A634" s="425"/>
      <c r="B634" s="425"/>
      <c r="C634" s="423" t="s">
        <v>3586</v>
      </c>
      <c r="D634" s="424" t="s">
        <v>3587</v>
      </c>
      <c r="E634" s="426" t="s">
        <v>3588</v>
      </c>
      <c r="F634" s="427">
        <v>85521.03</v>
      </c>
      <c r="J634" s="339"/>
      <c r="L634" s="329"/>
      <c r="N634" s="340"/>
    </row>
    <row r="635" spans="1:14" ht="14" x14ac:dyDescent="0.25">
      <c r="A635" s="425"/>
      <c r="B635" s="425"/>
      <c r="C635" s="423" t="s">
        <v>3589</v>
      </c>
      <c r="D635" s="424" t="s">
        <v>3590</v>
      </c>
      <c r="E635" s="426" t="s">
        <v>3591</v>
      </c>
      <c r="F635" s="427">
        <v>90882.85</v>
      </c>
      <c r="J635" s="339"/>
      <c r="L635" s="329"/>
      <c r="N635" s="340"/>
    </row>
    <row r="636" spans="1:14" ht="14" x14ac:dyDescent="0.25">
      <c r="A636" s="425"/>
      <c r="B636" s="425"/>
      <c r="C636" s="513" t="s">
        <v>3592</v>
      </c>
      <c r="D636" s="498" t="s">
        <v>3593</v>
      </c>
      <c r="E636" s="426" t="s">
        <v>3594</v>
      </c>
      <c r="F636" s="427">
        <v>96244.67</v>
      </c>
      <c r="J636" s="339"/>
      <c r="L636" s="329"/>
      <c r="N636" s="340"/>
    </row>
    <row r="637" spans="1:14" ht="14" x14ac:dyDescent="0.25">
      <c r="A637" s="486"/>
      <c r="B637" s="486"/>
      <c r="C637" s="514" t="s">
        <v>3595</v>
      </c>
      <c r="D637" s="498" t="s">
        <v>3596</v>
      </c>
      <c r="E637" s="515" t="s">
        <v>3597</v>
      </c>
      <c r="F637" s="492">
        <v>101606.49</v>
      </c>
      <c r="J637" s="339"/>
      <c r="L637" s="329"/>
      <c r="N637" s="340"/>
    </row>
    <row r="638" spans="1:14" ht="13.25" customHeight="1" x14ac:dyDescent="0.25">
      <c r="A638" s="422" t="s">
        <v>2704</v>
      </c>
      <c r="B638" s="429" t="s">
        <v>2705</v>
      </c>
      <c r="C638" s="423"/>
      <c r="D638" s="424"/>
      <c r="E638" s="692" t="s">
        <v>2706</v>
      </c>
      <c r="F638" s="693"/>
      <c r="J638" s="339"/>
      <c r="L638" s="329"/>
      <c r="N638" s="340"/>
    </row>
    <row r="639" spans="1:14" ht="14.5" x14ac:dyDescent="0.25">
      <c r="A639" s="425"/>
      <c r="B639" s="425"/>
      <c r="C639" s="423" t="s">
        <v>3598</v>
      </c>
      <c r="D639" s="424" t="s">
        <v>2708</v>
      </c>
      <c r="E639" s="426" t="s">
        <v>3599</v>
      </c>
      <c r="F639" s="427">
        <v>352.72</v>
      </c>
      <c r="J639" s="339"/>
      <c r="L639" s="329"/>
      <c r="N639" s="340"/>
    </row>
    <row r="640" spans="1:14" ht="14" x14ac:dyDescent="0.25">
      <c r="A640" s="425"/>
      <c r="B640" s="425"/>
      <c r="C640" s="423" t="s">
        <v>2712</v>
      </c>
      <c r="D640" s="424" t="s">
        <v>2713</v>
      </c>
      <c r="E640" s="426" t="s">
        <v>2714</v>
      </c>
      <c r="F640" s="427">
        <v>705.45</v>
      </c>
      <c r="J640" s="339"/>
      <c r="L640" s="329"/>
      <c r="N640" s="340"/>
    </row>
    <row r="641" spans="1:14" ht="14" x14ac:dyDescent="0.25">
      <c r="A641" s="425"/>
      <c r="B641" s="425"/>
      <c r="C641" s="423" t="s">
        <v>2717</v>
      </c>
      <c r="D641" s="424" t="s">
        <v>2718</v>
      </c>
      <c r="E641" s="426" t="s">
        <v>2719</v>
      </c>
      <c r="F641" s="427">
        <v>1058.17</v>
      </c>
      <c r="J641" s="339"/>
      <c r="L641" s="329"/>
      <c r="N641" s="340"/>
    </row>
    <row r="642" spans="1:14" ht="14" x14ac:dyDescent="0.25">
      <c r="A642" s="425"/>
      <c r="B642" s="425"/>
      <c r="C642" s="423" t="s">
        <v>2722</v>
      </c>
      <c r="D642" s="424" t="s">
        <v>2723</v>
      </c>
      <c r="E642" s="426" t="s">
        <v>2724</v>
      </c>
      <c r="F642" s="427">
        <v>1410.89</v>
      </c>
      <c r="J642" s="339"/>
      <c r="L642" s="329"/>
      <c r="N642" s="340"/>
    </row>
    <row r="643" spans="1:14" ht="14" x14ac:dyDescent="0.25">
      <c r="A643" s="425"/>
      <c r="B643" s="425"/>
      <c r="C643" s="423" t="s">
        <v>2727</v>
      </c>
      <c r="D643" s="424" t="s">
        <v>2728</v>
      </c>
      <c r="E643" s="426" t="s">
        <v>2729</v>
      </c>
      <c r="F643" s="427">
        <v>1763.62</v>
      </c>
      <c r="J643" s="339"/>
      <c r="L643" s="329"/>
      <c r="N643" s="340"/>
    </row>
    <row r="644" spans="1:14" ht="14" x14ac:dyDescent="0.25">
      <c r="A644" s="425"/>
      <c r="B644" s="425"/>
      <c r="C644" s="423" t="s">
        <v>2732</v>
      </c>
      <c r="D644" s="424" t="s">
        <v>2733</v>
      </c>
      <c r="E644" s="426" t="s">
        <v>2734</v>
      </c>
      <c r="F644" s="427">
        <v>2250.37</v>
      </c>
      <c r="J644" s="339"/>
      <c r="L644" s="329"/>
      <c r="N644" s="340"/>
    </row>
    <row r="645" spans="1:14" ht="14" x14ac:dyDescent="0.25">
      <c r="A645" s="428"/>
      <c r="B645" s="428"/>
      <c r="C645" s="423" t="s">
        <v>2737</v>
      </c>
      <c r="D645" s="424" t="s">
        <v>2738</v>
      </c>
      <c r="E645" s="426" t="s">
        <v>2739</v>
      </c>
      <c r="F645" s="427">
        <v>2980.51</v>
      </c>
      <c r="J645" s="339"/>
      <c r="L645" s="329"/>
      <c r="N645" s="340"/>
    </row>
    <row r="646" spans="1:14" ht="12.75" customHeight="1" x14ac:dyDescent="0.25">
      <c r="A646" s="440"/>
      <c r="B646" s="440"/>
      <c r="C646" s="423" t="s">
        <v>2742</v>
      </c>
      <c r="D646" s="424" t="s">
        <v>2743</v>
      </c>
      <c r="E646" s="426" t="s">
        <v>2744</v>
      </c>
      <c r="F646" s="427">
        <v>3678.9</v>
      </c>
      <c r="J646" s="339"/>
      <c r="L646" s="329"/>
      <c r="N646" s="340"/>
    </row>
    <row r="647" spans="1:14" ht="14" x14ac:dyDescent="0.25">
      <c r="A647" s="425"/>
      <c r="B647" s="425"/>
      <c r="C647" s="423" t="s">
        <v>2747</v>
      </c>
      <c r="D647" s="424" t="s">
        <v>2748</v>
      </c>
      <c r="E647" s="426" t="s">
        <v>2749</v>
      </c>
      <c r="F647" s="427">
        <v>4394.93</v>
      </c>
      <c r="J647" s="339"/>
      <c r="L647" s="329"/>
      <c r="N647" s="340"/>
    </row>
    <row r="648" spans="1:14" ht="14" x14ac:dyDescent="0.25">
      <c r="A648" s="425"/>
      <c r="B648" s="425"/>
      <c r="C648" s="513" t="s">
        <v>2752</v>
      </c>
      <c r="D648" s="498" t="s">
        <v>2753</v>
      </c>
      <c r="E648" s="426" t="s">
        <v>2754</v>
      </c>
      <c r="F648" s="427">
        <v>5110.96</v>
      </c>
      <c r="J648" s="339"/>
      <c r="L648" s="329"/>
      <c r="N648" s="340"/>
    </row>
    <row r="649" spans="1:14" ht="14" x14ac:dyDescent="0.25">
      <c r="A649" s="425"/>
      <c r="B649" s="425"/>
      <c r="C649" s="524" t="s">
        <v>2757</v>
      </c>
      <c r="D649" s="521" t="s">
        <v>2758</v>
      </c>
      <c r="E649" s="517" t="s">
        <v>2759</v>
      </c>
      <c r="F649" s="427">
        <v>5805.83</v>
      </c>
      <c r="J649" s="339"/>
      <c r="L649" s="329"/>
      <c r="N649" s="340"/>
    </row>
    <row r="650" spans="1:14" ht="14" x14ac:dyDescent="0.25">
      <c r="A650" s="425"/>
      <c r="B650" s="425"/>
      <c r="C650" s="439" t="s">
        <v>2762</v>
      </c>
      <c r="D650" s="434" t="s">
        <v>2763</v>
      </c>
      <c r="E650" s="426" t="s">
        <v>2764</v>
      </c>
      <c r="F650" s="427">
        <v>6514.8</v>
      </c>
      <c r="J650" s="339"/>
      <c r="L650" s="329"/>
      <c r="N650" s="340"/>
    </row>
    <row r="651" spans="1:14" ht="14" x14ac:dyDescent="0.25">
      <c r="A651" s="425"/>
      <c r="B651" s="425"/>
      <c r="C651" s="423" t="s">
        <v>2767</v>
      </c>
      <c r="D651" s="424" t="s">
        <v>2768</v>
      </c>
      <c r="E651" s="426" t="s">
        <v>2769</v>
      </c>
      <c r="F651" s="427">
        <v>7407.19</v>
      </c>
      <c r="J651" s="339"/>
      <c r="L651" s="329"/>
      <c r="N651" s="340"/>
    </row>
    <row r="652" spans="1:14" ht="14" x14ac:dyDescent="0.25">
      <c r="A652" s="425"/>
      <c r="B652" s="425"/>
      <c r="C652" s="423" t="s">
        <v>2772</v>
      </c>
      <c r="D652" s="424" t="s">
        <v>2773</v>
      </c>
      <c r="E652" s="426" t="s">
        <v>2774</v>
      </c>
      <c r="F652" s="427">
        <v>8818.08</v>
      </c>
      <c r="J652" s="339"/>
      <c r="L652" s="329"/>
      <c r="N652" s="340"/>
    </row>
    <row r="653" spans="1:14" ht="14" x14ac:dyDescent="0.25">
      <c r="A653" s="425"/>
      <c r="B653" s="425"/>
      <c r="C653" s="423" t="s">
        <v>2777</v>
      </c>
      <c r="D653" s="424" t="s">
        <v>2778</v>
      </c>
      <c r="E653" s="426" t="s">
        <v>2779</v>
      </c>
      <c r="F653" s="427">
        <v>10228.98</v>
      </c>
      <c r="J653" s="339"/>
      <c r="L653" s="329"/>
      <c r="N653" s="340"/>
    </row>
    <row r="654" spans="1:14" ht="14" x14ac:dyDescent="0.25">
      <c r="A654" s="425"/>
      <c r="B654" s="425"/>
      <c r="C654" s="423" t="s">
        <v>2782</v>
      </c>
      <c r="D654" s="424" t="s">
        <v>2783</v>
      </c>
      <c r="E654" s="426" t="s">
        <v>2784</v>
      </c>
      <c r="F654" s="427">
        <v>11639.87</v>
      </c>
      <c r="J654" s="339"/>
      <c r="L654" s="329"/>
      <c r="N654" s="340"/>
    </row>
    <row r="655" spans="1:14" ht="14" x14ac:dyDescent="0.25">
      <c r="A655" s="425"/>
      <c r="B655" s="425"/>
      <c r="C655" s="423" t="s">
        <v>2787</v>
      </c>
      <c r="D655" s="424" t="s">
        <v>2788</v>
      </c>
      <c r="E655" s="426" t="s">
        <v>2789</v>
      </c>
      <c r="F655" s="427">
        <v>13050.76</v>
      </c>
      <c r="J655" s="339"/>
      <c r="L655" s="329"/>
      <c r="N655" s="340"/>
    </row>
    <row r="656" spans="1:14" ht="14" x14ac:dyDescent="0.25">
      <c r="A656" s="425"/>
      <c r="B656" s="425"/>
      <c r="C656" s="423" t="s">
        <v>2792</v>
      </c>
      <c r="D656" s="424" t="s">
        <v>2793</v>
      </c>
      <c r="E656" s="426" t="s">
        <v>2794</v>
      </c>
      <c r="F656" s="427">
        <v>14638.02</v>
      </c>
      <c r="J656" s="339"/>
      <c r="L656" s="329"/>
      <c r="N656" s="340"/>
    </row>
    <row r="657" spans="1:14" ht="12.75" customHeight="1" x14ac:dyDescent="0.25">
      <c r="A657" s="425"/>
      <c r="B657" s="425"/>
      <c r="C657" s="423" t="s">
        <v>2797</v>
      </c>
      <c r="D657" s="424" t="s">
        <v>2798</v>
      </c>
      <c r="E657" s="426" t="s">
        <v>2799</v>
      </c>
      <c r="F657" s="427">
        <v>16754.36</v>
      </c>
      <c r="J657" s="339"/>
      <c r="N657" s="340"/>
    </row>
    <row r="658" spans="1:14" ht="14" x14ac:dyDescent="0.25">
      <c r="A658" s="425"/>
      <c r="B658" s="425"/>
      <c r="C658" s="423" t="s">
        <v>2802</v>
      </c>
      <c r="D658" s="424" t="s">
        <v>2803</v>
      </c>
      <c r="E658" s="426" t="s">
        <v>2804</v>
      </c>
      <c r="F658" s="427">
        <v>18870.7</v>
      </c>
      <c r="J658" s="339"/>
      <c r="L658" s="329"/>
      <c r="N658" s="340"/>
    </row>
    <row r="659" spans="1:14" ht="14" x14ac:dyDescent="0.25">
      <c r="A659" s="425"/>
      <c r="B659" s="425"/>
      <c r="C659" s="423" t="s">
        <v>2807</v>
      </c>
      <c r="D659" s="424" t="s">
        <v>2808</v>
      </c>
      <c r="E659" s="426" t="s">
        <v>2809</v>
      </c>
      <c r="F659" s="427">
        <v>20987.040000000001</v>
      </c>
      <c r="J659" s="339"/>
      <c r="L659" s="329"/>
      <c r="N659" s="340"/>
    </row>
    <row r="660" spans="1:14" ht="14" x14ac:dyDescent="0.25">
      <c r="A660" s="425"/>
      <c r="B660" s="425"/>
      <c r="C660" s="423" t="s">
        <v>2812</v>
      </c>
      <c r="D660" s="424" t="s">
        <v>2813</v>
      </c>
      <c r="E660" s="426" t="s">
        <v>2814</v>
      </c>
      <c r="F660" s="427">
        <v>23103.38</v>
      </c>
      <c r="J660" s="339"/>
      <c r="L660" s="329"/>
      <c r="N660" s="340"/>
    </row>
    <row r="661" spans="1:14" ht="14" x14ac:dyDescent="0.25">
      <c r="A661" s="425"/>
      <c r="B661" s="425"/>
      <c r="C661" s="423" t="s">
        <v>2817</v>
      </c>
      <c r="D661" s="424" t="s">
        <v>2818</v>
      </c>
      <c r="E661" s="426" t="s">
        <v>2819</v>
      </c>
      <c r="F661" s="427">
        <v>25396.080000000002</v>
      </c>
      <c r="J661" s="339"/>
      <c r="L661" s="329"/>
      <c r="N661" s="340"/>
    </row>
    <row r="662" spans="1:14" ht="14" x14ac:dyDescent="0.25">
      <c r="A662" s="425"/>
      <c r="B662" s="425"/>
      <c r="C662" s="423" t="s">
        <v>2822</v>
      </c>
      <c r="D662" s="424" t="s">
        <v>2823</v>
      </c>
      <c r="E662" s="426" t="s">
        <v>2824</v>
      </c>
      <c r="F662" s="427">
        <v>28217.86</v>
      </c>
      <c r="J662" s="339"/>
      <c r="L662" s="329"/>
      <c r="N662" s="340"/>
    </row>
    <row r="663" spans="1:14" ht="14" x14ac:dyDescent="0.25">
      <c r="A663" s="425"/>
      <c r="B663" s="425"/>
      <c r="C663" s="423" t="s">
        <v>2827</v>
      </c>
      <c r="D663" s="424" t="s">
        <v>2828</v>
      </c>
      <c r="E663" s="426" t="s">
        <v>2829</v>
      </c>
      <c r="F663" s="427">
        <v>31039.65</v>
      </c>
      <c r="J663" s="339"/>
      <c r="L663" s="329"/>
      <c r="N663" s="340"/>
    </row>
    <row r="664" spans="1:14" ht="14" x14ac:dyDescent="0.25">
      <c r="A664" s="425"/>
      <c r="B664" s="425"/>
      <c r="C664" s="423" t="s">
        <v>2832</v>
      </c>
      <c r="D664" s="424" t="s">
        <v>2833</v>
      </c>
      <c r="E664" s="426" t="s">
        <v>2834</v>
      </c>
      <c r="F664" s="427">
        <v>33861.440000000002</v>
      </c>
      <c r="J664" s="339"/>
      <c r="L664" s="329"/>
      <c r="N664" s="340"/>
    </row>
    <row r="665" spans="1:14" ht="14" x14ac:dyDescent="0.25">
      <c r="A665" s="425"/>
      <c r="B665" s="425"/>
      <c r="C665" s="423" t="s">
        <v>2837</v>
      </c>
      <c r="D665" s="424" t="s">
        <v>2838</v>
      </c>
      <c r="E665" s="426" t="s">
        <v>2839</v>
      </c>
      <c r="F665" s="427">
        <v>36683.22</v>
      </c>
      <c r="J665" s="339"/>
      <c r="L665" s="329"/>
      <c r="N665" s="340"/>
    </row>
    <row r="666" spans="1:14" ht="14" x14ac:dyDescent="0.25">
      <c r="A666" s="425"/>
      <c r="B666" s="425"/>
      <c r="C666" s="423" t="s">
        <v>2842</v>
      </c>
      <c r="D666" s="424" t="s">
        <v>2843</v>
      </c>
      <c r="E666" s="426" t="s">
        <v>2844</v>
      </c>
      <c r="F666" s="427">
        <v>39505.01</v>
      </c>
      <c r="J666" s="339"/>
      <c r="L666" s="329"/>
      <c r="N666" s="340"/>
    </row>
    <row r="667" spans="1:14" ht="13.25" customHeight="1" x14ac:dyDescent="0.25">
      <c r="A667" s="425"/>
      <c r="B667" s="425"/>
      <c r="C667" s="423" t="s">
        <v>2847</v>
      </c>
      <c r="D667" s="424" t="s">
        <v>2848</v>
      </c>
      <c r="E667" s="426" t="s">
        <v>2849</v>
      </c>
      <c r="F667" s="427">
        <v>42326.8</v>
      </c>
      <c r="J667" s="339"/>
      <c r="L667" s="329"/>
      <c r="N667" s="340"/>
    </row>
    <row r="668" spans="1:14" ht="14" x14ac:dyDescent="0.25">
      <c r="A668" s="425"/>
      <c r="B668" s="425"/>
      <c r="C668" s="423" t="s">
        <v>2852</v>
      </c>
      <c r="D668" s="424"/>
      <c r="E668" s="426" t="s">
        <v>3600</v>
      </c>
      <c r="F668" s="427"/>
      <c r="J668" s="339"/>
      <c r="L668" s="329"/>
      <c r="N668" s="340"/>
    </row>
    <row r="669" spans="1:14" ht="14" x14ac:dyDescent="0.25">
      <c r="A669" s="425"/>
      <c r="B669" s="425"/>
      <c r="C669" s="423" t="s">
        <v>3601</v>
      </c>
      <c r="D669" s="424" t="s">
        <v>3602</v>
      </c>
      <c r="E669" s="426" t="s">
        <v>3603</v>
      </c>
      <c r="F669" s="427">
        <v>45148.58</v>
      </c>
      <c r="J669" s="339"/>
      <c r="L669" s="329"/>
      <c r="N669" s="340"/>
    </row>
    <row r="670" spans="1:14" ht="14" x14ac:dyDescent="0.25">
      <c r="A670" s="425"/>
      <c r="B670" s="425"/>
      <c r="C670" s="423" t="s">
        <v>3604</v>
      </c>
      <c r="D670" s="424" t="s">
        <v>3605</v>
      </c>
      <c r="E670" s="426" t="s">
        <v>3606</v>
      </c>
      <c r="F670" s="427">
        <v>48323.09</v>
      </c>
      <c r="J670" s="339"/>
      <c r="L670" s="329"/>
      <c r="N670" s="340"/>
    </row>
    <row r="671" spans="1:14" ht="14" x14ac:dyDescent="0.25">
      <c r="A671" s="425"/>
      <c r="B671" s="425"/>
      <c r="C671" s="423" t="s">
        <v>3607</v>
      </c>
      <c r="D671" s="424" t="s">
        <v>3608</v>
      </c>
      <c r="E671" s="426" t="s">
        <v>3609</v>
      </c>
      <c r="F671" s="427">
        <v>52555.77</v>
      </c>
      <c r="J671" s="339"/>
      <c r="L671" s="329"/>
      <c r="N671" s="340"/>
    </row>
    <row r="672" spans="1:14" ht="14" x14ac:dyDescent="0.25">
      <c r="A672" s="425"/>
      <c r="B672" s="425"/>
      <c r="C672" s="423" t="s">
        <v>3610</v>
      </c>
      <c r="D672" s="424" t="s">
        <v>3611</v>
      </c>
      <c r="E672" s="426" t="s">
        <v>3612</v>
      </c>
      <c r="F672" s="427">
        <v>56788.45</v>
      </c>
      <c r="J672" s="339"/>
      <c r="L672" s="329"/>
      <c r="N672" s="340"/>
    </row>
    <row r="673" spans="1:14" ht="14" x14ac:dyDescent="0.25">
      <c r="A673" s="425"/>
      <c r="B673" s="425"/>
      <c r="C673" s="423" t="s">
        <v>3613</v>
      </c>
      <c r="D673" s="424" t="s">
        <v>3614</v>
      </c>
      <c r="E673" s="426" t="s">
        <v>3615</v>
      </c>
      <c r="F673" s="427">
        <v>61021.13</v>
      </c>
      <c r="J673" s="339"/>
      <c r="L673" s="329"/>
      <c r="N673" s="340"/>
    </row>
    <row r="674" spans="1:14" ht="12.75" customHeight="1" x14ac:dyDescent="0.25">
      <c r="A674" s="425"/>
      <c r="B674" s="425"/>
      <c r="C674" s="423" t="s">
        <v>3616</v>
      </c>
      <c r="D674" s="424" t="s">
        <v>3617</v>
      </c>
      <c r="E674" s="426" t="s">
        <v>3618</v>
      </c>
      <c r="F674" s="427">
        <v>65253.81</v>
      </c>
      <c r="J674" s="339"/>
      <c r="L674" s="329"/>
      <c r="N674" s="340"/>
    </row>
    <row r="675" spans="1:14" ht="14" x14ac:dyDescent="0.25">
      <c r="A675" s="425"/>
      <c r="B675" s="425"/>
      <c r="C675" s="423" t="s">
        <v>3619</v>
      </c>
      <c r="D675" s="424" t="s">
        <v>3620</v>
      </c>
      <c r="E675" s="426" t="s">
        <v>3621</v>
      </c>
      <c r="F675" s="427">
        <v>69839.210000000006</v>
      </c>
      <c r="J675" s="339"/>
      <c r="L675" s="329"/>
      <c r="N675" s="340"/>
    </row>
    <row r="676" spans="1:14" ht="14" x14ac:dyDescent="0.25">
      <c r="A676" s="425"/>
      <c r="B676" s="425"/>
      <c r="C676" s="423" t="s">
        <v>3622</v>
      </c>
      <c r="D676" s="424" t="s">
        <v>3623</v>
      </c>
      <c r="E676" s="426" t="s">
        <v>3624</v>
      </c>
      <c r="F676" s="427">
        <v>75482.789999999994</v>
      </c>
      <c r="J676" s="339"/>
      <c r="L676" s="329"/>
      <c r="N676" s="340"/>
    </row>
    <row r="677" spans="1:14" ht="14" x14ac:dyDescent="0.25">
      <c r="A677" s="425"/>
      <c r="B677" s="425"/>
      <c r="C677" s="423" t="s">
        <v>3625</v>
      </c>
      <c r="D677" s="424" t="s">
        <v>3626</v>
      </c>
      <c r="E677" s="426" t="s">
        <v>3627</v>
      </c>
      <c r="F677" s="427">
        <v>81126.36</v>
      </c>
      <c r="J677" s="339"/>
      <c r="L677" s="329"/>
      <c r="N677" s="340"/>
    </row>
    <row r="678" spans="1:14" ht="14" x14ac:dyDescent="0.25">
      <c r="A678" s="425"/>
      <c r="B678" s="425"/>
      <c r="C678" s="423" t="s">
        <v>3628</v>
      </c>
      <c r="D678" s="424" t="s">
        <v>3629</v>
      </c>
      <c r="E678" s="426" t="s">
        <v>3630</v>
      </c>
      <c r="F678" s="427">
        <v>86769.93</v>
      </c>
      <c r="J678" s="339"/>
      <c r="L678" s="329"/>
      <c r="N678" s="340"/>
    </row>
    <row r="679" spans="1:14" ht="14" x14ac:dyDescent="0.25">
      <c r="A679" s="425"/>
      <c r="B679" s="425"/>
      <c r="C679" s="423" t="s">
        <v>3631</v>
      </c>
      <c r="D679" s="424" t="s">
        <v>3632</v>
      </c>
      <c r="E679" s="426" t="s">
        <v>3633</v>
      </c>
      <c r="F679" s="427">
        <v>92413.5</v>
      </c>
      <c r="J679" s="339"/>
      <c r="L679" s="329"/>
      <c r="N679" s="340"/>
    </row>
    <row r="680" spans="1:14" ht="12.75" customHeight="1" x14ac:dyDescent="0.25">
      <c r="A680" s="425"/>
      <c r="B680" s="425"/>
      <c r="C680" s="423" t="s">
        <v>3634</v>
      </c>
      <c r="D680" s="424" t="s">
        <v>3635</v>
      </c>
      <c r="E680" s="426" t="s">
        <v>3636</v>
      </c>
      <c r="F680" s="427">
        <v>98409.8</v>
      </c>
      <c r="J680" s="339"/>
      <c r="N680" s="340"/>
    </row>
    <row r="681" spans="1:14" ht="14" x14ac:dyDescent="0.25">
      <c r="A681" s="425"/>
      <c r="B681" s="425"/>
      <c r="C681" s="423" t="s">
        <v>3637</v>
      </c>
      <c r="D681" s="424" t="s">
        <v>3638</v>
      </c>
      <c r="E681" s="426" t="s">
        <v>3639</v>
      </c>
      <c r="F681" s="427">
        <v>105464.27</v>
      </c>
      <c r="J681" s="339"/>
      <c r="L681" s="329"/>
      <c r="N681" s="340"/>
    </row>
    <row r="682" spans="1:14" ht="14" x14ac:dyDescent="0.25">
      <c r="A682" s="425"/>
      <c r="B682" s="425"/>
      <c r="C682" s="423" t="s">
        <v>3640</v>
      </c>
      <c r="D682" s="424" t="s">
        <v>3641</v>
      </c>
      <c r="E682" s="426" t="s">
        <v>3642</v>
      </c>
      <c r="F682" s="427">
        <v>112518.73</v>
      </c>
      <c r="J682" s="339"/>
      <c r="L682" s="329"/>
      <c r="N682" s="340"/>
    </row>
    <row r="683" spans="1:14" ht="14" x14ac:dyDescent="0.25">
      <c r="A683" s="425"/>
      <c r="B683" s="425"/>
      <c r="C683" s="423" t="s">
        <v>3643</v>
      </c>
      <c r="D683" s="424" t="s">
        <v>3644</v>
      </c>
      <c r="E683" s="426" t="s">
        <v>3645</v>
      </c>
      <c r="F683" s="427">
        <v>119573.2</v>
      </c>
      <c r="J683" s="339"/>
      <c r="L683" s="329"/>
      <c r="N683" s="340"/>
    </row>
    <row r="684" spans="1:14" ht="14" x14ac:dyDescent="0.25">
      <c r="A684" s="425"/>
      <c r="B684" s="425"/>
      <c r="C684" s="423" t="s">
        <v>3646</v>
      </c>
      <c r="D684" s="424" t="s">
        <v>3647</v>
      </c>
      <c r="E684" s="426" t="s">
        <v>3648</v>
      </c>
      <c r="F684" s="427">
        <v>126627.66</v>
      </c>
      <c r="J684" s="339"/>
      <c r="L684" s="329"/>
      <c r="N684" s="340"/>
    </row>
    <row r="685" spans="1:14" ht="12.75" customHeight="1" x14ac:dyDescent="0.25">
      <c r="A685" s="428"/>
      <c r="B685" s="428"/>
      <c r="C685" s="423" t="s">
        <v>3649</v>
      </c>
      <c r="D685" s="424" t="s">
        <v>3650</v>
      </c>
      <c r="E685" s="426" t="s">
        <v>3651</v>
      </c>
      <c r="F685" s="427">
        <v>133682.13</v>
      </c>
      <c r="J685" s="339"/>
      <c r="L685" s="329"/>
      <c r="N685" s="340"/>
    </row>
    <row r="686" spans="1:14" ht="25" x14ac:dyDescent="0.25">
      <c r="A686" s="422" t="s">
        <v>3016</v>
      </c>
      <c r="B686" s="422" t="s">
        <v>3017</v>
      </c>
      <c r="C686" s="423"/>
      <c r="D686" s="424"/>
      <c r="E686" s="692" t="s">
        <v>3018</v>
      </c>
      <c r="F686" s="693"/>
      <c r="J686" s="339"/>
      <c r="L686" s="329"/>
      <c r="N686" s="340"/>
    </row>
    <row r="687" spans="1:14" ht="14.5" x14ac:dyDescent="0.25">
      <c r="A687" s="425"/>
      <c r="B687" s="425"/>
      <c r="C687" s="423" t="s">
        <v>3657</v>
      </c>
      <c r="D687" s="424" t="s">
        <v>3020</v>
      </c>
      <c r="E687" s="426" t="s">
        <v>3658</v>
      </c>
      <c r="F687" s="427">
        <v>300.35000000000002</v>
      </c>
      <c r="J687" s="339"/>
      <c r="L687" s="329"/>
      <c r="N687" s="340"/>
    </row>
    <row r="688" spans="1:14" ht="14.5" x14ac:dyDescent="0.25">
      <c r="A688" s="425"/>
      <c r="B688" s="425"/>
      <c r="C688" s="423" t="s">
        <v>3659</v>
      </c>
      <c r="D688" s="424" t="s">
        <v>3022</v>
      </c>
      <c r="E688" s="426" t="s">
        <v>3660</v>
      </c>
      <c r="F688" s="427">
        <v>600.70000000000005</v>
      </c>
      <c r="J688" s="339"/>
      <c r="L688" s="329"/>
      <c r="N688" s="340"/>
    </row>
    <row r="689" spans="1:14" ht="14" x14ac:dyDescent="0.25">
      <c r="A689" s="425"/>
      <c r="B689" s="425"/>
      <c r="C689" s="423" t="s">
        <v>3023</v>
      </c>
      <c r="D689" s="424" t="s">
        <v>3024</v>
      </c>
      <c r="E689" s="426" t="s">
        <v>3025</v>
      </c>
      <c r="F689" s="427">
        <v>901.05</v>
      </c>
      <c r="J689" s="339"/>
      <c r="L689" s="329"/>
      <c r="N689" s="340"/>
    </row>
    <row r="690" spans="1:14" ht="13.25" customHeight="1" x14ac:dyDescent="0.25">
      <c r="A690" s="425"/>
      <c r="B690" s="425"/>
      <c r="C690" s="423" t="s">
        <v>3026</v>
      </c>
      <c r="D690" s="424" t="s">
        <v>3027</v>
      </c>
      <c r="E690" s="426" t="s">
        <v>3028</v>
      </c>
      <c r="F690" s="427">
        <v>1351.58</v>
      </c>
      <c r="J690" s="339"/>
      <c r="L690" s="329"/>
      <c r="N690" s="340"/>
    </row>
    <row r="691" spans="1:14" ht="14" x14ac:dyDescent="0.25">
      <c r="A691" s="425"/>
      <c r="B691" s="425"/>
      <c r="C691" s="423" t="s">
        <v>3029</v>
      </c>
      <c r="D691" s="424" t="s">
        <v>3030</v>
      </c>
      <c r="E691" s="426" t="s">
        <v>1418</v>
      </c>
      <c r="F691" s="427">
        <v>1802.1</v>
      </c>
      <c r="J691" s="339"/>
      <c r="L691" s="329"/>
      <c r="N691" s="340"/>
    </row>
    <row r="692" spans="1:14" ht="14" x14ac:dyDescent="0.25">
      <c r="A692" s="425"/>
      <c r="B692" s="425"/>
      <c r="C692" s="423" t="s">
        <v>3031</v>
      </c>
      <c r="D692" s="424" t="s">
        <v>3032</v>
      </c>
      <c r="E692" s="426" t="s">
        <v>1421</v>
      </c>
      <c r="F692" s="427">
        <v>2252.63</v>
      </c>
      <c r="J692" s="339"/>
      <c r="L692" s="329"/>
      <c r="N692" s="340"/>
    </row>
    <row r="693" spans="1:14" ht="14" x14ac:dyDescent="0.25">
      <c r="A693" s="425"/>
      <c r="B693" s="425"/>
      <c r="C693" s="423" t="s">
        <v>3033</v>
      </c>
      <c r="D693" s="424" t="s">
        <v>3034</v>
      </c>
      <c r="E693" s="426" t="s">
        <v>1424</v>
      </c>
      <c r="F693" s="427">
        <v>2703.15</v>
      </c>
      <c r="J693" s="339"/>
      <c r="L693" s="329"/>
      <c r="N693" s="340"/>
    </row>
    <row r="694" spans="1:14" ht="14" x14ac:dyDescent="0.25">
      <c r="A694" s="425"/>
      <c r="B694" s="425"/>
      <c r="C694" s="423" t="s">
        <v>3035</v>
      </c>
      <c r="D694" s="424" t="s">
        <v>3036</v>
      </c>
      <c r="E694" s="426" t="s">
        <v>1427</v>
      </c>
      <c r="F694" s="427">
        <v>3153.68</v>
      </c>
      <c r="J694" s="339"/>
      <c r="L694" s="329"/>
      <c r="N694" s="340"/>
    </row>
    <row r="695" spans="1:14" ht="14" x14ac:dyDescent="0.25">
      <c r="A695" s="425"/>
      <c r="B695" s="425"/>
      <c r="C695" s="423" t="s">
        <v>3037</v>
      </c>
      <c r="D695" s="424" t="s">
        <v>3038</v>
      </c>
      <c r="E695" s="426" t="s">
        <v>1430</v>
      </c>
      <c r="F695" s="427">
        <v>3604.2</v>
      </c>
      <c r="J695" s="339"/>
      <c r="L695" s="329"/>
      <c r="N695" s="340"/>
    </row>
    <row r="696" spans="1:14" ht="14" x14ac:dyDescent="0.25">
      <c r="A696" s="425"/>
      <c r="B696" s="425"/>
      <c r="C696" s="423" t="s">
        <v>3039</v>
      </c>
      <c r="D696" s="424" t="s">
        <v>3040</v>
      </c>
      <c r="E696" s="426" t="s">
        <v>1433</v>
      </c>
      <c r="F696" s="427">
        <v>4054.73</v>
      </c>
      <c r="J696" s="339"/>
      <c r="L696" s="329"/>
      <c r="N696" s="340"/>
    </row>
    <row r="697" spans="1:14" ht="14" x14ac:dyDescent="0.25">
      <c r="A697" s="425"/>
      <c r="B697" s="425"/>
      <c r="C697" s="423" t="s">
        <v>3041</v>
      </c>
      <c r="D697" s="424" t="s">
        <v>3042</v>
      </c>
      <c r="E697" s="426" t="s">
        <v>1436</v>
      </c>
      <c r="F697" s="427">
        <v>4505.25</v>
      </c>
      <c r="J697" s="339"/>
      <c r="L697" s="329"/>
      <c r="N697" s="340"/>
    </row>
    <row r="698" spans="1:14" ht="14" x14ac:dyDescent="0.25">
      <c r="A698" s="425"/>
      <c r="B698" s="425"/>
      <c r="C698" s="513" t="s">
        <v>3043</v>
      </c>
      <c r="D698" s="498" t="s">
        <v>3044</v>
      </c>
      <c r="E698" s="426" t="s">
        <v>1439</v>
      </c>
      <c r="F698" s="427">
        <v>4955.78</v>
      </c>
      <c r="J698" s="339"/>
      <c r="L698" s="329"/>
      <c r="N698" s="340"/>
    </row>
    <row r="699" spans="1:14" ht="12.75" customHeight="1" x14ac:dyDescent="0.25">
      <c r="A699" s="486"/>
      <c r="B699" s="486"/>
      <c r="C699" s="514" t="s">
        <v>3045</v>
      </c>
      <c r="D699" s="498" t="s">
        <v>3046</v>
      </c>
      <c r="E699" s="515" t="s">
        <v>3338</v>
      </c>
      <c r="F699" s="492">
        <v>5406.3</v>
      </c>
      <c r="J699" s="339"/>
      <c r="L699" s="329"/>
      <c r="N699" s="340"/>
    </row>
    <row r="700" spans="1:14" ht="25" x14ac:dyDescent="0.25">
      <c r="A700" s="422" t="s">
        <v>3047</v>
      </c>
      <c r="B700" s="422" t="s">
        <v>3048</v>
      </c>
      <c r="C700" s="423"/>
      <c r="D700" s="424"/>
      <c r="E700" s="692" t="s">
        <v>3049</v>
      </c>
      <c r="F700" s="693"/>
      <c r="J700" s="339"/>
      <c r="L700" s="329"/>
      <c r="N700" s="340"/>
    </row>
    <row r="701" spans="1:14" ht="14" x14ac:dyDescent="0.25">
      <c r="A701" s="425"/>
      <c r="B701" s="425"/>
      <c r="C701" s="423" t="s">
        <v>3050</v>
      </c>
      <c r="D701" s="424" t="s">
        <v>3051</v>
      </c>
      <c r="E701" s="426" t="s">
        <v>1663</v>
      </c>
      <c r="F701" s="427">
        <v>5525.1</v>
      </c>
      <c r="J701" s="339"/>
      <c r="L701" s="329"/>
      <c r="N701" s="340"/>
    </row>
    <row r="702" spans="1:14" ht="14" x14ac:dyDescent="0.25">
      <c r="A702" s="425"/>
      <c r="B702" s="425"/>
      <c r="C702" s="423" t="s">
        <v>3052</v>
      </c>
      <c r="D702" s="424" t="s">
        <v>3053</v>
      </c>
      <c r="E702" s="426" t="s">
        <v>1666</v>
      </c>
      <c r="F702" s="427">
        <v>11050.2</v>
      </c>
      <c r="J702" s="339"/>
      <c r="L702" s="329"/>
      <c r="N702" s="340"/>
    </row>
    <row r="703" spans="1:14" ht="14" x14ac:dyDescent="0.25">
      <c r="A703" s="425"/>
      <c r="B703" s="425"/>
      <c r="C703" s="423" t="s">
        <v>3054</v>
      </c>
      <c r="D703" s="424" t="s">
        <v>3055</v>
      </c>
      <c r="E703" s="426" t="s">
        <v>2202</v>
      </c>
      <c r="F703" s="427">
        <v>16575.3</v>
      </c>
      <c r="J703" s="339"/>
      <c r="L703" s="329"/>
      <c r="N703" s="340"/>
    </row>
    <row r="704" spans="1:14" ht="14" x14ac:dyDescent="0.25">
      <c r="A704" s="425"/>
      <c r="B704" s="425"/>
      <c r="C704" s="423" t="s">
        <v>3056</v>
      </c>
      <c r="D704" s="424" t="s">
        <v>3057</v>
      </c>
      <c r="E704" s="426" t="s">
        <v>2205</v>
      </c>
      <c r="F704" s="427">
        <v>22100.400000000001</v>
      </c>
      <c r="J704" s="339"/>
      <c r="L704" s="329"/>
      <c r="N704" s="340"/>
    </row>
    <row r="705" spans="1:14" ht="14" x14ac:dyDescent="0.25">
      <c r="A705" s="425"/>
      <c r="B705" s="425"/>
      <c r="C705" s="423" t="s">
        <v>3058</v>
      </c>
      <c r="D705" s="424" t="s">
        <v>3059</v>
      </c>
      <c r="E705" s="426" t="s">
        <v>2208</v>
      </c>
      <c r="F705" s="427">
        <v>27625.5</v>
      </c>
      <c r="J705" s="339"/>
      <c r="L705" s="329"/>
      <c r="N705" s="340"/>
    </row>
    <row r="706" spans="1:14" ht="14" x14ac:dyDescent="0.25">
      <c r="A706" s="425"/>
      <c r="B706" s="425"/>
      <c r="C706" s="423" t="s">
        <v>3060</v>
      </c>
      <c r="D706" s="424" t="s">
        <v>3061</v>
      </c>
      <c r="E706" s="426" t="s">
        <v>2211</v>
      </c>
      <c r="F706" s="427">
        <v>33150.6</v>
      </c>
      <c r="J706" s="339"/>
      <c r="L706" s="329"/>
      <c r="N706" s="340"/>
    </row>
    <row r="707" spans="1:14" ht="14" x14ac:dyDescent="0.25">
      <c r="A707" s="425"/>
      <c r="B707" s="425"/>
      <c r="C707" s="423" t="s">
        <v>3062</v>
      </c>
      <c r="D707" s="424" t="s">
        <v>3063</v>
      </c>
      <c r="E707" s="426" t="s">
        <v>2214</v>
      </c>
      <c r="F707" s="427">
        <v>38675.699999999997</v>
      </c>
      <c r="J707" s="339"/>
      <c r="L707" s="329"/>
      <c r="N707" s="340"/>
    </row>
    <row r="708" spans="1:14" ht="12.75" customHeight="1" x14ac:dyDescent="0.25">
      <c r="A708" s="428"/>
      <c r="B708" s="428"/>
      <c r="C708" s="423" t="s">
        <v>3064</v>
      </c>
      <c r="D708" s="424" t="s">
        <v>3065</v>
      </c>
      <c r="E708" s="426" t="s">
        <v>2217</v>
      </c>
      <c r="F708" s="427">
        <v>44200.800000000003</v>
      </c>
      <c r="J708" s="339"/>
      <c r="N708" s="340"/>
    </row>
    <row r="709" spans="1:14" ht="14" x14ac:dyDescent="0.25">
      <c r="A709" s="440"/>
      <c r="B709" s="440"/>
      <c r="C709" s="423" t="s">
        <v>3066</v>
      </c>
      <c r="D709" s="424" t="s">
        <v>3067</v>
      </c>
      <c r="E709" s="426" t="s">
        <v>2220</v>
      </c>
      <c r="F709" s="427">
        <v>49725.9</v>
      </c>
      <c r="J709" s="339"/>
      <c r="L709" s="329"/>
      <c r="N709" s="340"/>
    </row>
    <row r="710" spans="1:14" ht="14" x14ac:dyDescent="0.25">
      <c r="A710" s="425"/>
      <c r="B710" s="425"/>
      <c r="C710" s="423" t="s">
        <v>3068</v>
      </c>
      <c r="D710" s="424" t="s">
        <v>3069</v>
      </c>
      <c r="E710" s="426" t="s">
        <v>1028</v>
      </c>
      <c r="F710" s="427">
        <v>55251</v>
      </c>
      <c r="J710" s="339"/>
      <c r="L710" s="329"/>
      <c r="N710" s="340"/>
    </row>
    <row r="711" spans="1:14" ht="14" x14ac:dyDescent="0.25">
      <c r="A711" s="425"/>
      <c r="B711" s="425"/>
      <c r="C711" s="513" t="s">
        <v>3070</v>
      </c>
      <c r="D711" s="498" t="s">
        <v>3071</v>
      </c>
      <c r="E711" s="426" t="s">
        <v>1029</v>
      </c>
      <c r="F711" s="427">
        <v>60776.1</v>
      </c>
      <c r="J711" s="339"/>
      <c r="L711" s="329"/>
      <c r="N711" s="340"/>
    </row>
    <row r="712" spans="1:14" ht="14" x14ac:dyDescent="0.25">
      <c r="A712" s="425"/>
      <c r="B712" s="425"/>
      <c r="C712" s="524" t="s">
        <v>3072</v>
      </c>
      <c r="D712" s="521" t="s">
        <v>3073</v>
      </c>
      <c r="E712" s="517" t="s">
        <v>1030</v>
      </c>
      <c r="F712" s="427">
        <v>66301.2</v>
      </c>
      <c r="J712" s="339"/>
      <c r="L712" s="329"/>
      <c r="N712" s="340"/>
    </row>
    <row r="713" spans="1:14" ht="14" x14ac:dyDescent="0.25">
      <c r="A713" s="425"/>
      <c r="B713" s="425"/>
      <c r="C713" s="439" t="s">
        <v>3074</v>
      </c>
      <c r="D713" s="434" t="s">
        <v>3075</v>
      </c>
      <c r="E713" s="426" t="s">
        <v>3076</v>
      </c>
      <c r="F713" s="427">
        <v>71826.3</v>
      </c>
      <c r="J713" s="339"/>
      <c r="L713" s="329"/>
      <c r="N713" s="340"/>
    </row>
    <row r="714" spans="1:14" ht="14" x14ac:dyDescent="0.25">
      <c r="A714" s="425"/>
      <c r="B714" s="425"/>
      <c r="C714" s="423" t="s">
        <v>3077</v>
      </c>
      <c r="D714" s="424" t="s">
        <v>3078</v>
      </c>
      <c r="E714" s="426" t="s">
        <v>3079</v>
      </c>
      <c r="F714" s="427">
        <v>77351.399999999994</v>
      </c>
      <c r="J714" s="339"/>
      <c r="L714" s="329"/>
      <c r="N714" s="340"/>
    </row>
    <row r="715" spans="1:14" ht="12.75" customHeight="1" x14ac:dyDescent="0.25">
      <c r="A715" s="425"/>
      <c r="B715" s="425"/>
      <c r="C715" s="423" t="s">
        <v>3080</v>
      </c>
      <c r="D715" s="424" t="s">
        <v>3081</v>
      </c>
      <c r="E715" s="426" t="s">
        <v>3082</v>
      </c>
      <c r="F715" s="427">
        <v>82876.5</v>
      </c>
      <c r="J715" s="339"/>
      <c r="L715" s="329"/>
      <c r="N715" s="340"/>
    </row>
    <row r="716" spans="1:14" ht="14" x14ac:dyDescent="0.25">
      <c r="A716" s="425"/>
      <c r="B716" s="425"/>
      <c r="C716" s="423" t="s">
        <v>3083</v>
      </c>
      <c r="D716" s="424" t="s">
        <v>3084</v>
      </c>
      <c r="E716" s="426" t="s">
        <v>3085</v>
      </c>
      <c r="F716" s="427">
        <v>88401.600000000006</v>
      </c>
      <c r="J716" s="339"/>
      <c r="L716" s="329"/>
      <c r="N716" s="340"/>
    </row>
    <row r="717" spans="1:14" ht="14" x14ac:dyDescent="0.25">
      <c r="A717" s="425"/>
      <c r="B717" s="425"/>
      <c r="C717" s="423" t="s">
        <v>3086</v>
      </c>
      <c r="D717" s="424" t="s">
        <v>3087</v>
      </c>
      <c r="E717" s="426" t="s">
        <v>3088</v>
      </c>
      <c r="F717" s="427">
        <v>93926.7</v>
      </c>
      <c r="J717" s="339"/>
      <c r="L717" s="329"/>
      <c r="N717" s="340"/>
    </row>
    <row r="718" spans="1:14" ht="13.25" customHeight="1" x14ac:dyDescent="0.25">
      <c r="A718" s="425"/>
      <c r="B718" s="425"/>
      <c r="C718" s="423" t="s">
        <v>3089</v>
      </c>
      <c r="D718" s="424" t="s">
        <v>3090</v>
      </c>
      <c r="E718" s="426" t="s">
        <v>3091</v>
      </c>
      <c r="F718" s="427">
        <v>99451.8</v>
      </c>
      <c r="J718" s="339"/>
      <c r="L718" s="329"/>
      <c r="N718" s="340"/>
    </row>
    <row r="719" spans="1:14" ht="14" x14ac:dyDescent="0.25">
      <c r="A719" s="425"/>
      <c r="B719" s="425"/>
      <c r="C719" s="423" t="s">
        <v>3092</v>
      </c>
      <c r="D719" s="424" t="s">
        <v>3093</v>
      </c>
      <c r="E719" s="426" t="s">
        <v>3094</v>
      </c>
      <c r="F719" s="427">
        <v>104976.9</v>
      </c>
      <c r="J719" s="339"/>
      <c r="L719" s="329"/>
      <c r="N719" s="340"/>
    </row>
    <row r="720" spans="1:14" ht="14" x14ac:dyDescent="0.25">
      <c r="A720" s="425"/>
      <c r="B720" s="425"/>
      <c r="C720" s="423" t="s">
        <v>3095</v>
      </c>
      <c r="D720" s="424"/>
      <c r="E720" s="426" t="s">
        <v>3661</v>
      </c>
      <c r="F720" s="427"/>
      <c r="J720" s="339"/>
      <c r="L720" s="329"/>
      <c r="N720" s="340"/>
    </row>
    <row r="721" spans="1:14" ht="14" x14ac:dyDescent="0.25">
      <c r="A721" s="425"/>
      <c r="B721" s="425"/>
      <c r="C721" s="423" t="s">
        <v>3662</v>
      </c>
      <c r="D721" s="424" t="s">
        <v>3663</v>
      </c>
      <c r="E721" s="426" t="s">
        <v>3664</v>
      </c>
      <c r="F721" s="427">
        <v>113264.55</v>
      </c>
      <c r="J721" s="339"/>
      <c r="L721" s="329"/>
      <c r="N721" s="340"/>
    </row>
    <row r="722" spans="1:14" ht="14" x14ac:dyDescent="0.25">
      <c r="A722" s="425"/>
      <c r="B722" s="425"/>
      <c r="C722" s="423" t="s">
        <v>3665</v>
      </c>
      <c r="D722" s="424" t="s">
        <v>3666</v>
      </c>
      <c r="E722" s="426" t="s">
        <v>3667</v>
      </c>
      <c r="F722" s="427">
        <v>124314.75</v>
      </c>
      <c r="J722" s="339"/>
      <c r="L722" s="329"/>
      <c r="N722" s="340"/>
    </row>
    <row r="723" spans="1:14" ht="12.75" customHeight="1" x14ac:dyDescent="0.25">
      <c r="A723" s="425"/>
      <c r="B723" s="425"/>
      <c r="C723" s="423" t="s">
        <v>3668</v>
      </c>
      <c r="D723" s="424" t="s">
        <v>3669</v>
      </c>
      <c r="E723" s="426" t="s">
        <v>3670</v>
      </c>
      <c r="F723" s="427">
        <v>135364.95000000001</v>
      </c>
      <c r="J723" s="339"/>
      <c r="N723" s="340"/>
    </row>
    <row r="724" spans="1:14" ht="14" x14ac:dyDescent="0.25">
      <c r="A724" s="425"/>
      <c r="B724" s="425"/>
      <c r="C724" s="423" t="s">
        <v>3671</v>
      </c>
      <c r="D724" s="424" t="s">
        <v>3672</v>
      </c>
      <c r="E724" s="426" t="s">
        <v>3673</v>
      </c>
      <c r="F724" s="427">
        <v>146415.15</v>
      </c>
      <c r="J724" s="339"/>
      <c r="L724" s="329"/>
      <c r="N724" s="340"/>
    </row>
    <row r="725" spans="1:14" ht="14" x14ac:dyDescent="0.25">
      <c r="A725" s="425"/>
      <c r="B725" s="425"/>
      <c r="C725" s="423" t="s">
        <v>3674</v>
      </c>
      <c r="D725" s="424" t="s">
        <v>3675</v>
      </c>
      <c r="E725" s="426" t="s">
        <v>3676</v>
      </c>
      <c r="F725" s="427">
        <v>160227.9</v>
      </c>
      <c r="J725" s="339"/>
      <c r="L725" s="329"/>
      <c r="N725" s="340"/>
    </row>
    <row r="726" spans="1:14" ht="14" x14ac:dyDescent="0.25">
      <c r="A726" s="425"/>
      <c r="B726" s="425"/>
      <c r="C726" s="423" t="s">
        <v>3677</v>
      </c>
      <c r="D726" s="424" t="s">
        <v>3678</v>
      </c>
      <c r="E726" s="426" t="s">
        <v>3679</v>
      </c>
      <c r="F726" s="427">
        <v>182328.3</v>
      </c>
      <c r="J726" s="339"/>
      <c r="L726" s="329"/>
      <c r="N726" s="340"/>
    </row>
    <row r="727" spans="1:14" ht="14" x14ac:dyDescent="0.25">
      <c r="A727" s="425"/>
      <c r="B727" s="425"/>
      <c r="C727" s="423" t="s">
        <v>3680</v>
      </c>
      <c r="D727" s="424" t="s">
        <v>3681</v>
      </c>
      <c r="E727" s="426" t="s">
        <v>3682</v>
      </c>
      <c r="F727" s="427">
        <v>213637.2</v>
      </c>
      <c r="J727" s="339"/>
      <c r="L727" s="329"/>
      <c r="N727" s="340"/>
    </row>
    <row r="728" spans="1:14" ht="14" x14ac:dyDescent="0.25">
      <c r="A728" s="425"/>
      <c r="B728" s="425"/>
      <c r="C728" s="423" t="s">
        <v>3683</v>
      </c>
      <c r="D728" s="424" t="s">
        <v>3684</v>
      </c>
      <c r="E728" s="426" t="s">
        <v>3685</v>
      </c>
      <c r="F728" s="427">
        <v>257838</v>
      </c>
      <c r="J728" s="339"/>
      <c r="L728" s="329"/>
      <c r="N728" s="340"/>
    </row>
    <row r="729" spans="1:14" ht="14" x14ac:dyDescent="0.25">
      <c r="A729" s="425"/>
      <c r="B729" s="425"/>
      <c r="C729" s="423" t="s">
        <v>3686</v>
      </c>
      <c r="D729" s="424" t="s">
        <v>3687</v>
      </c>
      <c r="E729" s="426" t="s">
        <v>3688</v>
      </c>
      <c r="F729" s="427">
        <v>316772.40000000002</v>
      </c>
      <c r="J729" s="339"/>
      <c r="L729" s="329"/>
      <c r="N729" s="340"/>
    </row>
    <row r="730" spans="1:14" ht="14" x14ac:dyDescent="0.25">
      <c r="A730" s="425"/>
      <c r="B730" s="425"/>
      <c r="C730" s="423" t="s">
        <v>3689</v>
      </c>
      <c r="D730" s="424" t="s">
        <v>3690</v>
      </c>
      <c r="E730" s="426" t="s">
        <v>3691</v>
      </c>
      <c r="F730" s="427">
        <v>405174</v>
      </c>
      <c r="J730" s="339"/>
      <c r="L730" s="329"/>
      <c r="N730" s="340"/>
    </row>
    <row r="731" spans="1:14" ht="14" x14ac:dyDescent="0.25">
      <c r="A731" s="428"/>
      <c r="B731" s="428"/>
      <c r="C731" s="423" t="s">
        <v>3692</v>
      </c>
      <c r="D731" s="424" t="s">
        <v>3693</v>
      </c>
      <c r="E731" s="426" t="s">
        <v>3694</v>
      </c>
      <c r="F731" s="427">
        <v>493575.6</v>
      </c>
      <c r="J731" s="339"/>
      <c r="L731" s="329"/>
      <c r="N731" s="340"/>
    </row>
    <row r="732" spans="1:14" ht="25" x14ac:dyDescent="0.25">
      <c r="A732" s="422" t="s">
        <v>3146</v>
      </c>
      <c r="B732" s="422" t="s">
        <v>3147</v>
      </c>
      <c r="C732" s="423"/>
      <c r="D732" s="424"/>
      <c r="E732" s="692" t="s">
        <v>3148</v>
      </c>
      <c r="F732" s="693"/>
      <c r="J732" s="339"/>
      <c r="L732" s="329"/>
      <c r="N732" s="340"/>
    </row>
    <row r="733" spans="1:14" ht="13.25" customHeight="1" x14ac:dyDescent="0.25">
      <c r="A733" s="425"/>
      <c r="B733" s="425"/>
      <c r="C733" s="423" t="s">
        <v>3149</v>
      </c>
      <c r="D733" s="424" t="s">
        <v>3150</v>
      </c>
      <c r="E733" s="426" t="s">
        <v>3151</v>
      </c>
      <c r="F733" s="427">
        <v>910.83</v>
      </c>
      <c r="J733" s="339"/>
      <c r="L733" s="329"/>
      <c r="N733" s="340"/>
    </row>
    <row r="734" spans="1:14" ht="14" x14ac:dyDescent="0.25">
      <c r="A734" s="425"/>
      <c r="B734" s="425"/>
      <c r="C734" s="423" t="s">
        <v>3152</v>
      </c>
      <c r="D734" s="424" t="s">
        <v>3153</v>
      </c>
      <c r="E734" s="426" t="s">
        <v>3154</v>
      </c>
      <c r="F734" s="427">
        <v>1682.27</v>
      </c>
      <c r="J734" s="339"/>
      <c r="L734" s="329"/>
      <c r="N734" s="340"/>
    </row>
    <row r="735" spans="1:14" ht="14" x14ac:dyDescent="0.25">
      <c r="A735" s="425"/>
      <c r="B735" s="425"/>
      <c r="C735" s="423" t="s">
        <v>3155</v>
      </c>
      <c r="D735" s="424" t="s">
        <v>3156</v>
      </c>
      <c r="E735" s="426" t="s">
        <v>3157</v>
      </c>
      <c r="F735" s="427">
        <v>2403.2399999999998</v>
      </c>
      <c r="J735" s="339"/>
      <c r="L735" s="329"/>
      <c r="N735" s="340"/>
    </row>
    <row r="736" spans="1:14" ht="14" x14ac:dyDescent="0.25">
      <c r="A736" s="425"/>
      <c r="B736" s="425"/>
      <c r="C736" s="423" t="s">
        <v>3158</v>
      </c>
      <c r="D736" s="424" t="s">
        <v>3159</v>
      </c>
      <c r="E736" s="426" t="s">
        <v>3160</v>
      </c>
      <c r="F736" s="427">
        <v>3124.21</v>
      </c>
      <c r="J736" s="339"/>
      <c r="L736" s="329"/>
      <c r="N736" s="340"/>
    </row>
    <row r="737" spans="1:14" ht="14" x14ac:dyDescent="0.25">
      <c r="A737" s="425"/>
      <c r="B737" s="425"/>
      <c r="C737" s="423" t="s">
        <v>3161</v>
      </c>
      <c r="D737" s="424" t="s">
        <v>3162</v>
      </c>
      <c r="E737" s="426" t="s">
        <v>3163</v>
      </c>
      <c r="F737" s="427">
        <v>3845.18</v>
      </c>
      <c r="J737" s="339"/>
      <c r="L737" s="329"/>
      <c r="N737" s="340"/>
    </row>
    <row r="738" spans="1:14" ht="14" x14ac:dyDescent="0.25">
      <c r="A738" s="425"/>
      <c r="B738" s="425"/>
      <c r="C738" s="423" t="s">
        <v>3164</v>
      </c>
      <c r="D738" s="424" t="s">
        <v>3165</v>
      </c>
      <c r="E738" s="426" t="s">
        <v>3166</v>
      </c>
      <c r="F738" s="427">
        <v>4566.16</v>
      </c>
      <c r="J738" s="339"/>
      <c r="L738" s="329"/>
      <c r="N738" s="340"/>
    </row>
    <row r="739" spans="1:14" ht="14" x14ac:dyDescent="0.25">
      <c r="A739" s="425"/>
      <c r="B739" s="425"/>
      <c r="C739" s="423" t="s">
        <v>3167</v>
      </c>
      <c r="D739" s="424" t="s">
        <v>3168</v>
      </c>
      <c r="E739" s="426" t="s">
        <v>3169</v>
      </c>
      <c r="F739" s="427">
        <v>5193.88</v>
      </c>
      <c r="J739" s="339"/>
      <c r="L739" s="329"/>
      <c r="N739" s="340"/>
    </row>
    <row r="740" spans="1:14" ht="14" x14ac:dyDescent="0.25">
      <c r="A740" s="425"/>
      <c r="B740" s="425"/>
      <c r="C740" s="423" t="s">
        <v>3170</v>
      </c>
      <c r="D740" s="424" t="s">
        <v>3171</v>
      </c>
      <c r="E740" s="426" t="s">
        <v>3172</v>
      </c>
      <c r="F740" s="427">
        <v>6008.1</v>
      </c>
      <c r="J740" s="339"/>
      <c r="L740" s="329"/>
      <c r="N740" s="340"/>
    </row>
    <row r="741" spans="1:14" ht="14" x14ac:dyDescent="0.25">
      <c r="A741" s="425"/>
      <c r="B741" s="425"/>
      <c r="C741" s="423" t="s">
        <v>3173</v>
      </c>
      <c r="D741" s="424" t="s">
        <v>3174</v>
      </c>
      <c r="E741" s="426" t="s">
        <v>3175</v>
      </c>
      <c r="F741" s="427">
        <v>6729.07</v>
      </c>
      <c r="J741" s="339"/>
      <c r="L741" s="329"/>
      <c r="N741" s="340"/>
    </row>
    <row r="742" spans="1:14" ht="14" x14ac:dyDescent="0.25">
      <c r="A742" s="425"/>
      <c r="B742" s="425"/>
      <c r="C742" s="423" t="s">
        <v>3176</v>
      </c>
      <c r="D742" s="424" t="s">
        <v>3177</v>
      </c>
      <c r="E742" s="426" t="s">
        <v>3178</v>
      </c>
      <c r="F742" s="427">
        <v>7450.04</v>
      </c>
      <c r="J742" s="339"/>
      <c r="L742" s="329"/>
      <c r="N742" s="340"/>
    </row>
    <row r="743" spans="1:14" ht="12.75" customHeight="1" x14ac:dyDescent="0.25">
      <c r="A743" s="425"/>
      <c r="B743" s="425"/>
      <c r="C743" s="423" t="s">
        <v>3179</v>
      </c>
      <c r="D743" s="424" t="s">
        <v>3180</v>
      </c>
      <c r="E743" s="426" t="s">
        <v>3181</v>
      </c>
      <c r="F743" s="427">
        <v>8171.02</v>
      </c>
      <c r="J743" s="339"/>
      <c r="N743" s="340"/>
    </row>
    <row r="744" spans="1:14" ht="14" x14ac:dyDescent="0.25">
      <c r="A744" s="425"/>
      <c r="B744" s="425"/>
      <c r="C744" s="423" t="s">
        <v>3182</v>
      </c>
      <c r="D744" s="424" t="s">
        <v>3183</v>
      </c>
      <c r="E744" s="426" t="s">
        <v>3184</v>
      </c>
      <c r="F744" s="427">
        <v>8891.99</v>
      </c>
      <c r="J744" s="339"/>
      <c r="L744" s="329"/>
      <c r="N744" s="340"/>
    </row>
    <row r="745" spans="1:14" ht="14" x14ac:dyDescent="0.25">
      <c r="A745" s="425"/>
      <c r="B745" s="425"/>
      <c r="C745" s="423" t="s">
        <v>3185</v>
      </c>
      <c r="D745" s="424" t="s">
        <v>3186</v>
      </c>
      <c r="E745" s="426" t="s">
        <v>3187</v>
      </c>
      <c r="F745" s="427">
        <v>9612.9599999999991</v>
      </c>
      <c r="J745" s="339"/>
      <c r="L745" s="329"/>
      <c r="N745" s="340"/>
    </row>
    <row r="746" spans="1:14" ht="14" x14ac:dyDescent="0.25">
      <c r="A746" s="425"/>
      <c r="B746" s="425"/>
      <c r="C746" s="423" t="s">
        <v>3188</v>
      </c>
      <c r="D746" s="424" t="s">
        <v>3189</v>
      </c>
      <c r="E746" s="426" t="s">
        <v>3190</v>
      </c>
      <c r="F746" s="427">
        <v>10333.93</v>
      </c>
      <c r="J746" s="339"/>
      <c r="L746" s="329"/>
      <c r="N746" s="340"/>
    </row>
    <row r="747" spans="1:14" ht="14" x14ac:dyDescent="0.25">
      <c r="A747" s="425"/>
      <c r="B747" s="425"/>
      <c r="C747" s="423" t="s">
        <v>3191</v>
      </c>
      <c r="D747" s="424" t="s">
        <v>3192</v>
      </c>
      <c r="E747" s="426" t="s">
        <v>3193</v>
      </c>
      <c r="F747" s="427">
        <v>11054.9</v>
      </c>
      <c r="J747" s="339"/>
      <c r="L747" s="329"/>
      <c r="N747" s="340"/>
    </row>
    <row r="748" spans="1:14" ht="14.25" customHeight="1" x14ac:dyDescent="0.25">
      <c r="A748" s="425"/>
      <c r="B748" s="425"/>
      <c r="C748" s="423" t="s">
        <v>3194</v>
      </c>
      <c r="D748" s="424" t="s">
        <v>3195</v>
      </c>
      <c r="E748" s="426" t="s">
        <v>3196</v>
      </c>
      <c r="F748" s="427">
        <v>11775.88</v>
      </c>
      <c r="J748" s="339"/>
      <c r="L748" s="329"/>
      <c r="N748" s="340"/>
    </row>
    <row r="749" spans="1:14" ht="14" x14ac:dyDescent="0.25">
      <c r="A749" s="428"/>
      <c r="B749" s="428"/>
      <c r="C749" s="423" t="s">
        <v>3197</v>
      </c>
      <c r="D749" s="424" t="s">
        <v>3198</v>
      </c>
      <c r="E749" s="426" t="s">
        <v>3696</v>
      </c>
      <c r="F749" s="427">
        <v>12496.85</v>
      </c>
      <c r="J749" s="339"/>
      <c r="L749" s="329"/>
      <c r="N749" s="340"/>
    </row>
    <row r="750" spans="1:14" ht="25" x14ac:dyDescent="0.25">
      <c r="A750" s="422" t="s">
        <v>3199</v>
      </c>
      <c r="B750" s="422" t="s">
        <v>3200</v>
      </c>
      <c r="C750" s="423"/>
      <c r="D750" s="424"/>
      <c r="E750" s="692" t="s">
        <v>3201</v>
      </c>
      <c r="F750" s="693"/>
      <c r="J750" s="339"/>
      <c r="L750" s="329"/>
      <c r="N750" s="340"/>
    </row>
    <row r="751" spans="1:14" ht="14.5" x14ac:dyDescent="0.25">
      <c r="A751" s="425"/>
      <c r="B751" s="425"/>
      <c r="C751" s="423" t="s">
        <v>3697</v>
      </c>
      <c r="D751" s="424" t="s">
        <v>3203</v>
      </c>
      <c r="E751" s="426" t="s">
        <v>3698</v>
      </c>
      <c r="F751" s="427">
        <v>320.22000000000003</v>
      </c>
      <c r="J751" s="339"/>
      <c r="L751" s="329"/>
      <c r="N751" s="340"/>
    </row>
    <row r="752" spans="1:14" ht="14.5" x14ac:dyDescent="0.25">
      <c r="A752" s="425"/>
      <c r="B752" s="425"/>
      <c r="C752" s="423" t="s">
        <v>3699</v>
      </c>
      <c r="D752" s="424" t="s">
        <v>3205</v>
      </c>
      <c r="E752" s="426" t="s">
        <v>3700</v>
      </c>
      <c r="F752" s="427">
        <v>640.44000000000005</v>
      </c>
      <c r="J752" s="339"/>
      <c r="L752" s="329"/>
      <c r="N752" s="340"/>
    </row>
    <row r="753" spans="1:14" ht="13.25" customHeight="1" x14ac:dyDescent="0.25">
      <c r="A753" s="425"/>
      <c r="B753" s="425"/>
      <c r="C753" s="423" t="s">
        <v>3206</v>
      </c>
      <c r="D753" s="424" t="s">
        <v>3207</v>
      </c>
      <c r="E753" s="426" t="s">
        <v>3208</v>
      </c>
      <c r="F753" s="427">
        <v>960.66</v>
      </c>
      <c r="J753" s="339"/>
      <c r="L753" s="329"/>
      <c r="N753" s="340"/>
    </row>
    <row r="754" spans="1:14" ht="14" x14ac:dyDescent="0.25">
      <c r="A754" s="425"/>
      <c r="B754" s="425"/>
      <c r="C754" s="423" t="s">
        <v>3209</v>
      </c>
      <c r="D754" s="424" t="s">
        <v>3210</v>
      </c>
      <c r="E754" s="426" t="s">
        <v>3211</v>
      </c>
      <c r="F754" s="427">
        <v>1387.62</v>
      </c>
      <c r="J754" s="339"/>
      <c r="L754" s="329"/>
      <c r="N754" s="340"/>
    </row>
    <row r="755" spans="1:14" ht="14" x14ac:dyDescent="0.25">
      <c r="A755" s="425"/>
      <c r="B755" s="425"/>
      <c r="C755" s="423" t="s">
        <v>3212</v>
      </c>
      <c r="D755" s="424" t="s">
        <v>3213</v>
      </c>
      <c r="E755" s="426" t="s">
        <v>3214</v>
      </c>
      <c r="F755" s="427">
        <v>1814.58</v>
      </c>
      <c r="J755" s="339"/>
      <c r="L755" s="329"/>
      <c r="N755" s="340"/>
    </row>
    <row r="756" spans="1:14" ht="14" x14ac:dyDescent="0.25">
      <c r="A756" s="425"/>
      <c r="B756" s="425"/>
      <c r="C756" s="423" t="s">
        <v>3215</v>
      </c>
      <c r="D756" s="424" t="s">
        <v>3216</v>
      </c>
      <c r="E756" s="426" t="s">
        <v>3217</v>
      </c>
      <c r="F756" s="427">
        <v>2241.54</v>
      </c>
      <c r="J756" s="339"/>
      <c r="L756" s="329"/>
      <c r="N756" s="340"/>
    </row>
    <row r="757" spans="1:14" ht="14" x14ac:dyDescent="0.25">
      <c r="A757" s="425"/>
      <c r="B757" s="425"/>
      <c r="C757" s="423" t="s">
        <v>3218</v>
      </c>
      <c r="D757" s="424" t="s">
        <v>3219</v>
      </c>
      <c r="E757" s="426" t="s">
        <v>3220</v>
      </c>
      <c r="F757" s="427">
        <v>2668.5</v>
      </c>
      <c r="J757" s="339"/>
      <c r="L757" s="329"/>
      <c r="N757" s="340"/>
    </row>
    <row r="758" spans="1:14" ht="14" x14ac:dyDescent="0.25">
      <c r="A758" s="425"/>
      <c r="B758" s="425"/>
      <c r="C758" s="423" t="s">
        <v>3221</v>
      </c>
      <c r="D758" s="424" t="s">
        <v>3222</v>
      </c>
      <c r="E758" s="426" t="s">
        <v>3223</v>
      </c>
      <c r="F758" s="427">
        <v>3095.46</v>
      </c>
      <c r="J758" s="339"/>
      <c r="L758" s="329"/>
      <c r="N758" s="340"/>
    </row>
    <row r="759" spans="1:14" ht="12.75" customHeight="1" x14ac:dyDescent="0.25">
      <c r="A759" s="425"/>
      <c r="B759" s="425"/>
      <c r="C759" s="423" t="s">
        <v>3224</v>
      </c>
      <c r="D759" s="424" t="s">
        <v>3225</v>
      </c>
      <c r="E759" s="426" t="s">
        <v>3226</v>
      </c>
      <c r="F759" s="427">
        <v>3522.42</v>
      </c>
      <c r="J759" s="339"/>
      <c r="N759" s="340"/>
    </row>
    <row r="760" spans="1:14" ht="14" x14ac:dyDescent="0.25">
      <c r="A760" s="425"/>
      <c r="B760" s="425"/>
      <c r="C760" s="423" t="s">
        <v>3227</v>
      </c>
      <c r="D760" s="424" t="s">
        <v>3228</v>
      </c>
      <c r="E760" s="426" t="s">
        <v>3229</v>
      </c>
      <c r="F760" s="427">
        <v>3949.38</v>
      </c>
      <c r="J760" s="339"/>
      <c r="L760" s="329"/>
      <c r="N760" s="340"/>
    </row>
    <row r="761" spans="1:14" ht="14" x14ac:dyDescent="0.25">
      <c r="A761" s="425"/>
      <c r="B761" s="425"/>
      <c r="C761" s="423" t="s">
        <v>3230</v>
      </c>
      <c r="D761" s="424" t="s">
        <v>3231</v>
      </c>
      <c r="E761" s="426" t="s">
        <v>3232</v>
      </c>
      <c r="F761" s="427">
        <v>4376.34</v>
      </c>
      <c r="J761" s="339"/>
      <c r="L761" s="329"/>
      <c r="N761" s="340"/>
    </row>
    <row r="762" spans="1:14" ht="14" x14ac:dyDescent="0.25">
      <c r="A762" s="425"/>
      <c r="B762" s="425"/>
      <c r="C762" s="423" t="s">
        <v>3233</v>
      </c>
      <c r="D762" s="424" t="s">
        <v>3234</v>
      </c>
      <c r="E762" s="426" t="s">
        <v>3235</v>
      </c>
      <c r="F762" s="427">
        <v>4803.3</v>
      </c>
      <c r="J762" s="339"/>
      <c r="L762" s="329"/>
      <c r="N762" s="340"/>
    </row>
    <row r="763" spans="1:14" ht="14" x14ac:dyDescent="0.25">
      <c r="A763" s="425"/>
      <c r="B763" s="425"/>
      <c r="C763" s="423" t="s">
        <v>3236</v>
      </c>
      <c r="D763" s="424" t="s">
        <v>3237</v>
      </c>
      <c r="E763" s="426" t="s">
        <v>3238</v>
      </c>
      <c r="F763" s="427">
        <v>5230.26</v>
      </c>
      <c r="J763" s="339"/>
      <c r="L763" s="329"/>
      <c r="N763" s="340"/>
    </row>
    <row r="764" spans="1:14" ht="14" x14ac:dyDescent="0.25">
      <c r="A764" s="425"/>
      <c r="B764" s="425"/>
      <c r="C764" s="423" t="s">
        <v>3239</v>
      </c>
      <c r="D764" s="424"/>
      <c r="E764" s="426" t="s">
        <v>4177</v>
      </c>
      <c r="F764" s="427"/>
      <c r="J764" s="339"/>
      <c r="L764" s="329"/>
      <c r="N764" s="340"/>
    </row>
    <row r="765" spans="1:14" ht="14" x14ac:dyDescent="0.25">
      <c r="A765" s="425"/>
      <c r="B765" s="425"/>
      <c r="C765" s="423" t="s">
        <v>4178</v>
      </c>
      <c r="D765" s="424" t="s">
        <v>4179</v>
      </c>
      <c r="E765" s="426" t="s">
        <v>4180</v>
      </c>
      <c r="F765" s="427">
        <v>5763.96</v>
      </c>
      <c r="J765" s="339"/>
      <c r="L765" s="329"/>
      <c r="N765" s="340"/>
    </row>
    <row r="766" spans="1:14" ht="14" x14ac:dyDescent="0.25">
      <c r="A766" s="425"/>
      <c r="B766" s="425"/>
      <c r="C766" s="423" t="s">
        <v>4181</v>
      </c>
      <c r="D766" s="424" t="s">
        <v>4182</v>
      </c>
      <c r="E766" s="426" t="s">
        <v>4183</v>
      </c>
      <c r="F766" s="427">
        <v>6617.88</v>
      </c>
      <c r="J766" s="339"/>
      <c r="L766" s="329"/>
      <c r="N766" s="340"/>
    </row>
    <row r="767" spans="1:14" ht="14" x14ac:dyDescent="0.25">
      <c r="A767" s="425"/>
      <c r="B767" s="425"/>
      <c r="C767" s="423" t="s">
        <v>4184</v>
      </c>
      <c r="D767" s="424" t="s">
        <v>4185</v>
      </c>
      <c r="E767" s="426" t="s">
        <v>4186</v>
      </c>
      <c r="F767" s="427">
        <v>7471.8</v>
      </c>
      <c r="J767" s="339"/>
      <c r="L767" s="329"/>
      <c r="N767" s="340"/>
    </row>
    <row r="768" spans="1:14" ht="14" x14ac:dyDescent="0.25">
      <c r="A768" s="425"/>
      <c r="B768" s="425"/>
      <c r="C768" s="423" t="s">
        <v>4187</v>
      </c>
      <c r="D768" s="424" t="s">
        <v>4188</v>
      </c>
      <c r="E768" s="426" t="s">
        <v>4189</v>
      </c>
      <c r="F768" s="427">
        <v>8325.7199999999993</v>
      </c>
      <c r="J768" s="339"/>
      <c r="L768" s="329"/>
      <c r="N768" s="340"/>
    </row>
    <row r="769" spans="1:14" ht="13.25" customHeight="1" x14ac:dyDescent="0.25">
      <c r="A769" s="425"/>
      <c r="B769" s="425"/>
      <c r="C769" s="423" t="s">
        <v>4190</v>
      </c>
      <c r="D769" s="424" t="s">
        <v>4191</v>
      </c>
      <c r="E769" s="426" t="s">
        <v>4192</v>
      </c>
      <c r="F769" s="427">
        <v>9179.64</v>
      </c>
      <c r="J769" s="339"/>
      <c r="L769" s="329"/>
      <c r="N769" s="340"/>
    </row>
    <row r="770" spans="1:14" ht="14" x14ac:dyDescent="0.25">
      <c r="A770" s="425"/>
      <c r="B770" s="425"/>
      <c r="C770" s="513" t="s">
        <v>4193</v>
      </c>
      <c r="D770" s="498" t="s">
        <v>4194</v>
      </c>
      <c r="E770" s="426" t="s">
        <v>4195</v>
      </c>
      <c r="F770" s="427">
        <v>10033.56</v>
      </c>
      <c r="J770" s="339"/>
      <c r="L770" s="329"/>
      <c r="N770" s="340"/>
    </row>
    <row r="771" spans="1:14" ht="14" x14ac:dyDescent="0.25">
      <c r="A771" s="487"/>
      <c r="B771" s="487"/>
      <c r="C771" s="516" t="s">
        <v>4196</v>
      </c>
      <c r="D771" s="424" t="s">
        <v>4197</v>
      </c>
      <c r="E771" s="517" t="s">
        <v>4198</v>
      </c>
      <c r="F771" s="427">
        <v>10887.48</v>
      </c>
      <c r="J771" s="339"/>
      <c r="L771" s="329"/>
      <c r="N771" s="340"/>
    </row>
    <row r="772" spans="1:14" ht="56" x14ac:dyDescent="0.25">
      <c r="A772" s="422" t="s">
        <v>3719</v>
      </c>
      <c r="B772" s="429" t="s">
        <v>3720</v>
      </c>
      <c r="C772" s="513"/>
      <c r="D772" s="498"/>
      <c r="E772" s="692" t="s">
        <v>3721</v>
      </c>
      <c r="F772" s="693"/>
      <c r="J772" s="339"/>
      <c r="L772" s="329"/>
      <c r="N772" s="340"/>
    </row>
    <row r="773" spans="1:14" ht="14.5" x14ac:dyDescent="0.25">
      <c r="A773" s="425"/>
      <c r="B773" s="425"/>
      <c r="C773" s="524" t="s">
        <v>3722</v>
      </c>
      <c r="D773" s="521" t="s">
        <v>2566</v>
      </c>
      <c r="E773" s="517" t="s">
        <v>2567</v>
      </c>
      <c r="F773" s="427">
        <v>633.99</v>
      </c>
      <c r="J773" s="339"/>
      <c r="L773" s="329"/>
      <c r="N773" s="340"/>
    </row>
    <row r="774" spans="1:14" ht="14.5" x14ac:dyDescent="0.25">
      <c r="A774" s="425"/>
      <c r="B774" s="425"/>
      <c r="C774" s="439" t="s">
        <v>3723</v>
      </c>
      <c r="D774" s="434" t="s">
        <v>2571</v>
      </c>
      <c r="E774" s="426" t="s">
        <v>2572</v>
      </c>
      <c r="F774" s="427">
        <v>950.99</v>
      </c>
      <c r="J774" s="339"/>
      <c r="L774" s="329"/>
      <c r="N774" s="340"/>
    </row>
    <row r="775" spans="1:14" ht="14" x14ac:dyDescent="0.25">
      <c r="A775" s="425"/>
      <c r="B775" s="425"/>
      <c r="C775" s="423" t="s">
        <v>3724</v>
      </c>
      <c r="D775" s="424" t="s">
        <v>2576</v>
      </c>
      <c r="E775" s="426" t="s">
        <v>2577</v>
      </c>
      <c r="F775" s="427">
        <v>1267.98</v>
      </c>
      <c r="J775" s="339"/>
      <c r="L775" s="329"/>
      <c r="N775" s="340"/>
    </row>
    <row r="776" spans="1:14" ht="14" x14ac:dyDescent="0.25">
      <c r="A776" s="425"/>
      <c r="B776" s="425"/>
      <c r="C776" s="423" t="s">
        <v>3725</v>
      </c>
      <c r="D776" s="424" t="s">
        <v>2581</v>
      </c>
      <c r="E776" s="426" t="s">
        <v>2582</v>
      </c>
      <c r="F776" s="427">
        <v>1584.98</v>
      </c>
      <c r="J776" s="339"/>
      <c r="L776" s="329"/>
      <c r="N776" s="340"/>
    </row>
    <row r="777" spans="1:14" ht="25" x14ac:dyDescent="0.25">
      <c r="A777" s="425"/>
      <c r="B777" s="425"/>
      <c r="C777" s="423" t="s">
        <v>3726</v>
      </c>
      <c r="D777" s="424" t="s">
        <v>2586</v>
      </c>
      <c r="E777" s="426" t="s">
        <v>2587</v>
      </c>
      <c r="F777" s="427">
        <v>2060.4699999999998</v>
      </c>
      <c r="J777" s="339"/>
      <c r="L777" s="329"/>
      <c r="N777" s="340"/>
    </row>
    <row r="778" spans="1:14" ht="25" x14ac:dyDescent="0.25">
      <c r="A778" s="425"/>
      <c r="B778" s="425"/>
      <c r="C778" s="423" t="s">
        <v>3727</v>
      </c>
      <c r="D778" s="424" t="s">
        <v>2591</v>
      </c>
      <c r="E778" s="426" t="s">
        <v>2592</v>
      </c>
      <c r="F778" s="427">
        <v>2694.46</v>
      </c>
      <c r="J778" s="339"/>
      <c r="L778" s="329"/>
      <c r="N778" s="340"/>
    </row>
    <row r="779" spans="1:14" ht="25" x14ac:dyDescent="0.25">
      <c r="A779" s="425"/>
      <c r="B779" s="425"/>
      <c r="C779" s="423" t="s">
        <v>3728</v>
      </c>
      <c r="D779" s="424" t="s">
        <v>2596</v>
      </c>
      <c r="E779" s="426" t="s">
        <v>2597</v>
      </c>
      <c r="F779" s="427">
        <v>3328.45</v>
      </c>
      <c r="J779" s="339"/>
      <c r="L779" s="329"/>
      <c r="N779" s="340"/>
    </row>
    <row r="780" spans="1:14" ht="25" x14ac:dyDescent="0.25">
      <c r="A780" s="425"/>
      <c r="B780" s="425"/>
      <c r="C780" s="423" t="s">
        <v>3729</v>
      </c>
      <c r="D780" s="424" t="s">
        <v>2601</v>
      </c>
      <c r="E780" s="426" t="s">
        <v>2602</v>
      </c>
      <c r="F780" s="427">
        <v>3962.44</v>
      </c>
      <c r="J780" s="339"/>
      <c r="L780" s="329"/>
      <c r="N780" s="340"/>
    </row>
    <row r="781" spans="1:14" ht="25" x14ac:dyDescent="0.25">
      <c r="A781" s="425"/>
      <c r="B781" s="425"/>
      <c r="C781" s="423" t="s">
        <v>3730</v>
      </c>
      <c r="D781" s="424" t="s">
        <v>2606</v>
      </c>
      <c r="E781" s="426" t="s">
        <v>2607</v>
      </c>
      <c r="F781" s="427">
        <v>4596.43</v>
      </c>
      <c r="J781" s="339"/>
      <c r="L781" s="329"/>
      <c r="N781" s="340"/>
    </row>
    <row r="782" spans="1:14" ht="25" x14ac:dyDescent="0.25">
      <c r="A782" s="425"/>
      <c r="B782" s="425"/>
      <c r="C782" s="423" t="s">
        <v>3731</v>
      </c>
      <c r="D782" s="424" t="s">
        <v>2611</v>
      </c>
      <c r="E782" s="426" t="s">
        <v>2612</v>
      </c>
      <c r="F782" s="427">
        <v>5230.43</v>
      </c>
      <c r="J782" s="339"/>
      <c r="L782" s="329"/>
      <c r="N782" s="340"/>
    </row>
    <row r="783" spans="1:14" ht="25" x14ac:dyDescent="0.25">
      <c r="A783" s="425"/>
      <c r="B783" s="425"/>
      <c r="C783" s="423" t="s">
        <v>3732</v>
      </c>
      <c r="D783" s="424" t="s">
        <v>2616</v>
      </c>
      <c r="E783" s="426" t="s">
        <v>2617</v>
      </c>
      <c r="F783" s="427">
        <v>5864.42</v>
      </c>
      <c r="J783" s="339"/>
      <c r="L783" s="329"/>
      <c r="N783" s="340"/>
    </row>
    <row r="784" spans="1:14" ht="25" x14ac:dyDescent="0.25">
      <c r="A784" s="425"/>
      <c r="B784" s="425"/>
      <c r="C784" s="423" t="s">
        <v>3733</v>
      </c>
      <c r="D784" s="424" t="s">
        <v>2621</v>
      </c>
      <c r="E784" s="426" t="s">
        <v>2622</v>
      </c>
      <c r="F784" s="427">
        <v>6656.91</v>
      </c>
      <c r="J784" s="339"/>
      <c r="L784" s="329"/>
      <c r="N784" s="340"/>
    </row>
    <row r="785" spans="1:14" ht="25" x14ac:dyDescent="0.25">
      <c r="A785" s="425"/>
      <c r="B785" s="425"/>
      <c r="C785" s="423" t="s">
        <v>3734</v>
      </c>
      <c r="D785" s="424" t="s">
        <v>2626</v>
      </c>
      <c r="E785" s="426" t="s">
        <v>2627</v>
      </c>
      <c r="F785" s="427">
        <v>7924.89</v>
      </c>
      <c r="J785" s="339"/>
      <c r="L785" s="329"/>
      <c r="N785" s="340"/>
    </row>
    <row r="786" spans="1:14" ht="25" x14ac:dyDescent="0.25">
      <c r="A786" s="425"/>
      <c r="B786" s="425"/>
      <c r="C786" s="423" t="s">
        <v>3735</v>
      </c>
      <c r="D786" s="424" t="s">
        <v>2631</v>
      </c>
      <c r="E786" s="426" t="s">
        <v>2632</v>
      </c>
      <c r="F786" s="427">
        <v>9192.8700000000008</v>
      </c>
      <c r="J786" s="339"/>
      <c r="L786" s="329"/>
      <c r="N786" s="340"/>
    </row>
    <row r="787" spans="1:14" ht="25" x14ac:dyDescent="0.25">
      <c r="A787" s="425"/>
      <c r="B787" s="425"/>
      <c r="C787" s="423" t="s">
        <v>3736</v>
      </c>
      <c r="D787" s="424" t="s">
        <v>2636</v>
      </c>
      <c r="E787" s="426" t="s">
        <v>2637</v>
      </c>
      <c r="F787" s="427">
        <v>10460.85</v>
      </c>
      <c r="J787" s="339"/>
      <c r="L787" s="329"/>
      <c r="N787" s="340"/>
    </row>
    <row r="788" spans="1:14" ht="12.75" customHeight="1" x14ac:dyDescent="0.25">
      <c r="A788" s="425"/>
      <c r="B788" s="425"/>
      <c r="C788" s="423" t="s">
        <v>3737</v>
      </c>
      <c r="D788" s="424" t="s">
        <v>2641</v>
      </c>
      <c r="E788" s="426" t="s">
        <v>2642</v>
      </c>
      <c r="F788" s="427">
        <v>11728.83</v>
      </c>
      <c r="J788" s="339"/>
      <c r="N788" s="340"/>
    </row>
    <row r="789" spans="1:14" ht="25" x14ac:dyDescent="0.25">
      <c r="A789" s="425"/>
      <c r="B789" s="425"/>
      <c r="C789" s="423" t="s">
        <v>3738</v>
      </c>
      <c r="D789" s="424" t="s">
        <v>2646</v>
      </c>
      <c r="E789" s="426" t="s">
        <v>2647</v>
      </c>
      <c r="F789" s="427">
        <v>13155.31</v>
      </c>
      <c r="J789" s="339"/>
      <c r="L789" s="329"/>
      <c r="N789" s="340"/>
    </row>
    <row r="790" spans="1:14" ht="25" x14ac:dyDescent="0.25">
      <c r="A790" s="425"/>
      <c r="B790" s="425"/>
      <c r="C790" s="423" t="s">
        <v>3739</v>
      </c>
      <c r="D790" s="424" t="s">
        <v>2651</v>
      </c>
      <c r="E790" s="426" t="s">
        <v>2652</v>
      </c>
      <c r="F790" s="427">
        <v>15057.29</v>
      </c>
      <c r="J790" s="339"/>
      <c r="L790" s="329"/>
      <c r="N790" s="340"/>
    </row>
    <row r="791" spans="1:14" ht="25" x14ac:dyDescent="0.25">
      <c r="A791" s="425"/>
      <c r="B791" s="425"/>
      <c r="C791" s="423" t="s">
        <v>3740</v>
      </c>
      <c r="D791" s="424" t="s">
        <v>2656</v>
      </c>
      <c r="E791" s="426" t="s">
        <v>2657</v>
      </c>
      <c r="F791" s="427">
        <v>16959.259999999998</v>
      </c>
      <c r="J791" s="339"/>
      <c r="L791" s="329"/>
      <c r="N791" s="340"/>
    </row>
    <row r="792" spans="1:14" ht="25" x14ac:dyDescent="0.25">
      <c r="A792" s="425"/>
      <c r="B792" s="425"/>
      <c r="C792" s="423" t="s">
        <v>3741</v>
      </c>
      <c r="D792" s="424" t="s">
        <v>2661</v>
      </c>
      <c r="E792" s="426" t="s">
        <v>2662</v>
      </c>
      <c r="F792" s="427">
        <v>18861.23</v>
      </c>
      <c r="J792" s="339"/>
      <c r="L792" s="329"/>
      <c r="N792" s="340"/>
    </row>
    <row r="793" spans="1:14" ht="25" x14ac:dyDescent="0.25">
      <c r="A793" s="425"/>
      <c r="B793" s="425"/>
      <c r="C793" s="423" t="s">
        <v>3742</v>
      </c>
      <c r="D793" s="424" t="s">
        <v>2666</v>
      </c>
      <c r="E793" s="426" t="s">
        <v>2667</v>
      </c>
      <c r="F793" s="427">
        <v>20763.21</v>
      </c>
      <c r="J793" s="339"/>
      <c r="L793" s="329"/>
      <c r="N793" s="340"/>
    </row>
    <row r="794" spans="1:14" ht="25" x14ac:dyDescent="0.25">
      <c r="A794" s="425"/>
      <c r="B794" s="425"/>
      <c r="C794" s="423" t="s">
        <v>3743</v>
      </c>
      <c r="D794" s="424" t="s">
        <v>2671</v>
      </c>
      <c r="E794" s="426" t="s">
        <v>2672</v>
      </c>
      <c r="F794" s="427">
        <v>22823.68</v>
      </c>
      <c r="J794" s="339"/>
      <c r="L794" s="329"/>
      <c r="N794" s="340"/>
    </row>
    <row r="795" spans="1:14" ht="25" x14ac:dyDescent="0.25">
      <c r="A795" s="425"/>
      <c r="B795" s="425"/>
      <c r="C795" s="423" t="s">
        <v>3744</v>
      </c>
      <c r="D795" s="424" t="s">
        <v>2676</v>
      </c>
      <c r="E795" s="426" t="s">
        <v>2677</v>
      </c>
      <c r="F795" s="427">
        <v>25359.64</v>
      </c>
      <c r="J795" s="339"/>
      <c r="L795" s="329"/>
      <c r="N795" s="340"/>
    </row>
    <row r="796" spans="1:14" ht="25" x14ac:dyDescent="0.25">
      <c r="A796" s="425"/>
      <c r="B796" s="425"/>
      <c r="C796" s="423" t="s">
        <v>3745</v>
      </c>
      <c r="D796" s="424" t="s">
        <v>2681</v>
      </c>
      <c r="E796" s="426" t="s">
        <v>2682</v>
      </c>
      <c r="F796" s="427">
        <v>27895.599999999999</v>
      </c>
      <c r="J796" s="339"/>
      <c r="L796" s="329"/>
      <c r="N796" s="340"/>
    </row>
    <row r="797" spans="1:14" ht="25" x14ac:dyDescent="0.25">
      <c r="A797" s="425"/>
      <c r="B797" s="425"/>
      <c r="C797" s="423" t="s">
        <v>3746</v>
      </c>
      <c r="D797" s="424" t="s">
        <v>2686</v>
      </c>
      <c r="E797" s="426" t="s">
        <v>2687</v>
      </c>
      <c r="F797" s="427">
        <v>30431.57</v>
      </c>
      <c r="J797" s="339"/>
      <c r="L797" s="329"/>
      <c r="N797" s="340"/>
    </row>
    <row r="798" spans="1:14" ht="13.25" customHeight="1" x14ac:dyDescent="0.25">
      <c r="A798" s="425"/>
      <c r="B798" s="425"/>
      <c r="C798" s="423" t="s">
        <v>3747</v>
      </c>
      <c r="D798" s="424" t="s">
        <v>2691</v>
      </c>
      <c r="E798" s="426" t="s">
        <v>2692</v>
      </c>
      <c r="F798" s="427">
        <v>32967.53</v>
      </c>
      <c r="J798" s="339"/>
      <c r="L798" s="329"/>
      <c r="N798" s="340"/>
    </row>
    <row r="799" spans="1:14" ht="25" x14ac:dyDescent="0.25">
      <c r="A799" s="425"/>
      <c r="B799" s="425"/>
      <c r="C799" s="423" t="s">
        <v>3748</v>
      </c>
      <c r="D799" s="424" t="s">
        <v>2696</v>
      </c>
      <c r="E799" s="426" t="s">
        <v>2697</v>
      </c>
      <c r="F799" s="427">
        <v>35503.5</v>
      </c>
      <c r="J799" s="339"/>
      <c r="L799" s="329"/>
      <c r="N799" s="340"/>
    </row>
    <row r="800" spans="1:14" ht="25" x14ac:dyDescent="0.25">
      <c r="A800" s="425"/>
      <c r="B800" s="425"/>
      <c r="C800" s="423" t="s">
        <v>3749</v>
      </c>
      <c r="D800" s="424" t="s">
        <v>2701</v>
      </c>
      <c r="E800" s="426" t="s">
        <v>2702</v>
      </c>
      <c r="F800" s="427">
        <v>38039.46</v>
      </c>
      <c r="J800" s="339"/>
      <c r="L800" s="329"/>
      <c r="N800" s="340"/>
    </row>
    <row r="801" spans="1:14" ht="25" x14ac:dyDescent="0.25">
      <c r="A801" s="425"/>
      <c r="B801" s="425"/>
      <c r="C801" s="423" t="s">
        <v>3750</v>
      </c>
      <c r="D801" s="424" t="s">
        <v>3751</v>
      </c>
      <c r="E801" s="426" t="s">
        <v>3752</v>
      </c>
      <c r="F801" s="427">
        <v>40575.42</v>
      </c>
      <c r="J801" s="339"/>
      <c r="L801" s="329"/>
      <c r="N801" s="340"/>
    </row>
    <row r="802" spans="1:14" ht="25" x14ac:dyDescent="0.25">
      <c r="A802" s="425"/>
      <c r="B802" s="425"/>
      <c r="C802" s="423" t="s">
        <v>3753</v>
      </c>
      <c r="D802" s="424" t="s">
        <v>3754</v>
      </c>
      <c r="E802" s="426" t="s">
        <v>3755</v>
      </c>
      <c r="F802" s="427">
        <v>43428.38</v>
      </c>
      <c r="J802" s="339"/>
      <c r="L802" s="329"/>
      <c r="N802" s="340"/>
    </row>
    <row r="803" spans="1:14" ht="12.75" customHeight="1" x14ac:dyDescent="0.25">
      <c r="A803" s="425"/>
      <c r="B803" s="425"/>
      <c r="C803" s="423" t="s">
        <v>3756</v>
      </c>
      <c r="D803" s="424" t="s">
        <v>3757</v>
      </c>
      <c r="E803" s="426" t="s">
        <v>3758</v>
      </c>
      <c r="F803" s="427">
        <v>47232.33</v>
      </c>
      <c r="J803" s="339"/>
      <c r="N803" s="340"/>
    </row>
    <row r="804" spans="1:14" ht="13.25" customHeight="1" x14ac:dyDescent="0.25">
      <c r="A804" s="425"/>
      <c r="B804" s="425"/>
      <c r="C804" s="423" t="s">
        <v>3759</v>
      </c>
      <c r="D804" s="424" t="s">
        <v>3760</v>
      </c>
      <c r="E804" s="426" t="s">
        <v>3761</v>
      </c>
      <c r="F804" s="427">
        <v>51036.28</v>
      </c>
      <c r="J804" s="339"/>
      <c r="L804" s="329"/>
      <c r="N804" s="340"/>
    </row>
    <row r="805" spans="1:14" ht="25" x14ac:dyDescent="0.25">
      <c r="A805" s="428"/>
      <c r="B805" s="428"/>
      <c r="C805" s="423" t="s">
        <v>3762</v>
      </c>
      <c r="D805" s="424" t="s">
        <v>3763</v>
      </c>
      <c r="E805" s="426" t="s">
        <v>3764</v>
      </c>
      <c r="F805" s="427">
        <v>54840.22</v>
      </c>
      <c r="J805" s="339"/>
      <c r="L805" s="329"/>
      <c r="N805" s="340"/>
    </row>
    <row r="806" spans="1:14" ht="25" x14ac:dyDescent="0.25">
      <c r="A806" s="440"/>
      <c r="B806" s="441"/>
      <c r="C806" s="491" t="s">
        <v>3765</v>
      </c>
      <c r="D806" s="498" t="s">
        <v>3766</v>
      </c>
      <c r="E806" s="426" t="s">
        <v>3767</v>
      </c>
      <c r="F806" s="427">
        <v>58644.17</v>
      </c>
      <c r="J806" s="339"/>
      <c r="L806" s="329"/>
      <c r="N806" s="340"/>
    </row>
    <row r="807" spans="1:14" ht="25" x14ac:dyDescent="0.25">
      <c r="A807" s="425"/>
      <c r="B807" s="432"/>
      <c r="C807" s="520" t="s">
        <v>3768</v>
      </c>
      <c r="D807" s="521" t="s">
        <v>3769</v>
      </c>
      <c r="E807" s="517" t="s">
        <v>3770</v>
      </c>
      <c r="F807" s="427">
        <v>62765.11</v>
      </c>
      <c r="J807" s="339"/>
      <c r="L807" s="329"/>
      <c r="N807" s="340"/>
    </row>
    <row r="808" spans="1:14" ht="25" x14ac:dyDescent="0.25">
      <c r="A808" s="425"/>
      <c r="B808" s="432"/>
      <c r="C808" s="433" t="s">
        <v>3771</v>
      </c>
      <c r="D808" s="434" t="s">
        <v>3772</v>
      </c>
      <c r="E808" s="426" t="s">
        <v>3773</v>
      </c>
      <c r="F808" s="427">
        <v>67837.039999999994</v>
      </c>
      <c r="J808" s="339"/>
      <c r="L808" s="329"/>
      <c r="N808" s="340"/>
    </row>
    <row r="809" spans="1:14" ht="12.75" customHeight="1" x14ac:dyDescent="0.25">
      <c r="A809" s="425"/>
      <c r="B809" s="432"/>
      <c r="C809" s="431" t="s">
        <v>3774</v>
      </c>
      <c r="D809" s="424" t="s">
        <v>3775</v>
      </c>
      <c r="E809" s="426" t="s">
        <v>3776</v>
      </c>
      <c r="F809" s="427">
        <v>72908.97</v>
      </c>
      <c r="J809" s="339"/>
      <c r="N809" s="340"/>
    </row>
    <row r="810" spans="1:14" ht="25" x14ac:dyDescent="0.25">
      <c r="A810" s="425"/>
      <c r="B810" s="432"/>
      <c r="C810" s="431" t="s">
        <v>3777</v>
      </c>
      <c r="D810" s="424" t="s">
        <v>3778</v>
      </c>
      <c r="E810" s="426" t="s">
        <v>3779</v>
      </c>
      <c r="F810" s="427">
        <v>77980.89</v>
      </c>
      <c r="J810" s="339"/>
      <c r="L810" s="329"/>
      <c r="N810" s="340"/>
    </row>
    <row r="811" spans="1:14" ht="25" x14ac:dyDescent="0.25">
      <c r="A811" s="425"/>
      <c r="B811" s="432"/>
      <c r="C811" s="431" t="s">
        <v>3780</v>
      </c>
      <c r="D811" s="424" t="s">
        <v>3781</v>
      </c>
      <c r="E811" s="426" t="s">
        <v>3782</v>
      </c>
      <c r="F811" s="427">
        <v>83052.820000000007</v>
      </c>
      <c r="J811" s="339"/>
      <c r="L811" s="329"/>
      <c r="N811" s="340"/>
    </row>
    <row r="812" spans="1:14" ht="25" x14ac:dyDescent="0.25">
      <c r="A812" s="425"/>
      <c r="B812" s="432"/>
      <c r="C812" s="431" t="s">
        <v>3783</v>
      </c>
      <c r="D812" s="424" t="s">
        <v>3784</v>
      </c>
      <c r="E812" s="426" t="s">
        <v>3785</v>
      </c>
      <c r="F812" s="427">
        <v>88441.74</v>
      </c>
      <c r="J812" s="339"/>
      <c r="L812" s="329"/>
      <c r="N812" s="340"/>
    </row>
    <row r="813" spans="1:14" ht="25" x14ac:dyDescent="0.25">
      <c r="A813" s="425"/>
      <c r="B813" s="432"/>
      <c r="C813" s="431" t="s">
        <v>3786</v>
      </c>
      <c r="D813" s="424" t="s">
        <v>3787</v>
      </c>
      <c r="E813" s="426" t="s">
        <v>3788</v>
      </c>
      <c r="F813" s="427">
        <v>94781.65</v>
      </c>
      <c r="J813" s="339"/>
      <c r="L813" s="329"/>
      <c r="N813" s="340"/>
    </row>
    <row r="814" spans="1:14" ht="25" x14ac:dyDescent="0.25">
      <c r="A814" s="425"/>
      <c r="B814" s="432"/>
      <c r="C814" s="431" t="s">
        <v>3789</v>
      </c>
      <c r="D814" s="424" t="s">
        <v>3790</v>
      </c>
      <c r="E814" s="426" t="s">
        <v>3791</v>
      </c>
      <c r="F814" s="427">
        <v>101121.56</v>
      </c>
      <c r="J814" s="339"/>
      <c r="L814" s="329"/>
      <c r="N814" s="340"/>
    </row>
    <row r="815" spans="1:14" ht="25" x14ac:dyDescent="0.25">
      <c r="A815" s="425"/>
      <c r="B815" s="432"/>
      <c r="C815" s="431" t="s">
        <v>3792</v>
      </c>
      <c r="D815" s="424" t="s">
        <v>3793</v>
      </c>
      <c r="E815" s="426" t="s">
        <v>3794</v>
      </c>
      <c r="F815" s="427">
        <v>107461.47</v>
      </c>
      <c r="J815" s="339"/>
      <c r="L815" s="329"/>
      <c r="N815" s="340"/>
    </row>
    <row r="816" spans="1:14" ht="25" x14ac:dyDescent="0.25">
      <c r="A816" s="425"/>
      <c r="B816" s="432"/>
      <c r="C816" s="491" t="s">
        <v>3795</v>
      </c>
      <c r="D816" s="498" t="s">
        <v>3796</v>
      </c>
      <c r="E816" s="426" t="s">
        <v>3797</v>
      </c>
      <c r="F816" s="427">
        <v>113801.38</v>
      </c>
      <c r="J816" s="339"/>
      <c r="L816" s="329"/>
      <c r="N816" s="340"/>
    </row>
    <row r="817" spans="1:14" ht="25" x14ac:dyDescent="0.25">
      <c r="A817" s="425"/>
      <c r="B817" s="432"/>
      <c r="C817" s="526" t="s">
        <v>3798</v>
      </c>
      <c r="D817" s="498" t="s">
        <v>3799</v>
      </c>
      <c r="E817" s="515" t="s">
        <v>3800</v>
      </c>
      <c r="F817" s="492">
        <v>120141.29</v>
      </c>
      <c r="J817" s="339"/>
      <c r="L817" s="329"/>
      <c r="N817" s="340"/>
    </row>
    <row r="818" spans="1:14" ht="56" x14ac:dyDescent="0.25">
      <c r="A818" s="422" t="s">
        <v>3801</v>
      </c>
      <c r="B818" s="429" t="s">
        <v>3802</v>
      </c>
      <c r="C818" s="423"/>
      <c r="D818" s="424"/>
      <c r="E818" s="692" t="s">
        <v>3803</v>
      </c>
      <c r="F818" s="693"/>
      <c r="J818" s="339"/>
      <c r="L818" s="329"/>
      <c r="N818" s="340"/>
    </row>
    <row r="819" spans="1:14" ht="25" x14ac:dyDescent="0.25">
      <c r="A819" s="425"/>
      <c r="B819" s="425"/>
      <c r="C819" s="423" t="s">
        <v>3804</v>
      </c>
      <c r="D819" s="424" t="s">
        <v>2710</v>
      </c>
      <c r="E819" s="426" t="s">
        <v>2711</v>
      </c>
      <c r="F819" s="427">
        <v>420.41</v>
      </c>
      <c r="J819" s="339"/>
      <c r="L819" s="329"/>
      <c r="N819" s="340"/>
    </row>
    <row r="820" spans="1:14" ht="25" x14ac:dyDescent="0.25">
      <c r="A820" s="425"/>
      <c r="B820" s="425"/>
      <c r="C820" s="423" t="s">
        <v>3805</v>
      </c>
      <c r="D820" s="424" t="s">
        <v>2715</v>
      </c>
      <c r="E820" s="426" t="s">
        <v>2716</v>
      </c>
      <c r="F820" s="427">
        <v>840.82</v>
      </c>
      <c r="J820" s="339"/>
      <c r="L820" s="329"/>
      <c r="N820" s="340"/>
    </row>
    <row r="821" spans="1:14" ht="25" x14ac:dyDescent="0.25">
      <c r="A821" s="425"/>
      <c r="B821" s="425"/>
      <c r="C821" s="423" t="s">
        <v>3806</v>
      </c>
      <c r="D821" s="424" t="s">
        <v>2720</v>
      </c>
      <c r="E821" s="426" t="s">
        <v>2721</v>
      </c>
      <c r="F821" s="427">
        <v>1261.23</v>
      </c>
      <c r="J821" s="339"/>
      <c r="L821" s="329"/>
      <c r="N821" s="340"/>
    </row>
    <row r="822" spans="1:14" ht="25" x14ac:dyDescent="0.25">
      <c r="A822" s="425"/>
      <c r="B822" s="425"/>
      <c r="C822" s="423" t="s">
        <v>3807</v>
      </c>
      <c r="D822" s="424" t="s">
        <v>2725</v>
      </c>
      <c r="E822" s="426" t="s">
        <v>2726</v>
      </c>
      <c r="F822" s="427">
        <v>1681.64</v>
      </c>
      <c r="J822" s="339"/>
      <c r="L822" s="329"/>
      <c r="N822" s="340"/>
    </row>
    <row r="823" spans="1:14" ht="25" x14ac:dyDescent="0.25">
      <c r="A823" s="425"/>
      <c r="B823" s="425"/>
      <c r="C823" s="423" t="s">
        <v>3808</v>
      </c>
      <c r="D823" s="424" t="s">
        <v>2730</v>
      </c>
      <c r="E823" s="426" t="s">
        <v>2731</v>
      </c>
      <c r="F823" s="427">
        <v>2102.0500000000002</v>
      </c>
      <c r="J823" s="339"/>
      <c r="L823" s="329"/>
      <c r="N823" s="340"/>
    </row>
    <row r="824" spans="1:14" ht="13.25" customHeight="1" x14ac:dyDescent="0.25">
      <c r="A824" s="425"/>
      <c r="B824" s="425"/>
      <c r="C824" s="423" t="s">
        <v>3809</v>
      </c>
      <c r="D824" s="424" t="s">
        <v>2735</v>
      </c>
      <c r="E824" s="426" t="s">
        <v>2736</v>
      </c>
      <c r="F824" s="427">
        <v>2732.67</v>
      </c>
      <c r="J824" s="339"/>
      <c r="L824" s="329"/>
      <c r="N824" s="340"/>
    </row>
    <row r="825" spans="1:14" ht="25" x14ac:dyDescent="0.25">
      <c r="A825" s="425"/>
      <c r="B825" s="425"/>
      <c r="C825" s="423" t="s">
        <v>3810</v>
      </c>
      <c r="D825" s="424" t="s">
        <v>2740</v>
      </c>
      <c r="E825" s="426" t="s">
        <v>2741</v>
      </c>
      <c r="F825" s="427">
        <v>3573.49</v>
      </c>
      <c r="J825" s="339"/>
      <c r="L825" s="329"/>
      <c r="N825" s="340"/>
    </row>
    <row r="826" spans="1:14" ht="25" x14ac:dyDescent="0.25">
      <c r="A826" s="425"/>
      <c r="B826" s="425"/>
      <c r="C826" s="423" t="s">
        <v>3811</v>
      </c>
      <c r="D826" s="424" t="s">
        <v>2745</v>
      </c>
      <c r="E826" s="426" t="s">
        <v>2746</v>
      </c>
      <c r="F826" s="427">
        <v>4414.3100000000004</v>
      </c>
      <c r="J826" s="339"/>
      <c r="L826" s="329"/>
      <c r="N826" s="340"/>
    </row>
    <row r="827" spans="1:14" ht="25" x14ac:dyDescent="0.25">
      <c r="A827" s="425"/>
      <c r="B827" s="425"/>
      <c r="C827" s="423" t="s">
        <v>3812</v>
      </c>
      <c r="D827" s="424" t="s">
        <v>2750</v>
      </c>
      <c r="E827" s="426" t="s">
        <v>2751</v>
      </c>
      <c r="F827" s="427">
        <v>5255.13</v>
      </c>
      <c r="J827" s="339"/>
      <c r="L827" s="329"/>
      <c r="N827" s="340"/>
    </row>
    <row r="828" spans="1:14" ht="25" x14ac:dyDescent="0.25">
      <c r="A828" s="425"/>
      <c r="B828" s="425"/>
      <c r="C828" s="423" t="s">
        <v>3813</v>
      </c>
      <c r="D828" s="424" t="s">
        <v>2755</v>
      </c>
      <c r="E828" s="426" t="s">
        <v>2756</v>
      </c>
      <c r="F828" s="427">
        <v>6095.95</v>
      </c>
      <c r="J828" s="339"/>
      <c r="L828" s="329"/>
      <c r="N828" s="340"/>
    </row>
    <row r="829" spans="1:14" ht="12.75" customHeight="1" x14ac:dyDescent="0.25">
      <c r="A829" s="425"/>
      <c r="B829" s="425"/>
      <c r="C829" s="423" t="s">
        <v>3814</v>
      </c>
      <c r="D829" s="424" t="s">
        <v>2760</v>
      </c>
      <c r="E829" s="426" t="s">
        <v>2761</v>
      </c>
      <c r="F829" s="427">
        <v>6936.77</v>
      </c>
      <c r="J829" s="339"/>
      <c r="N829" s="340"/>
    </row>
    <row r="830" spans="1:14" ht="25" x14ac:dyDescent="0.25">
      <c r="A830" s="425"/>
      <c r="B830" s="425"/>
      <c r="C830" s="423" t="s">
        <v>3815</v>
      </c>
      <c r="D830" s="424" t="s">
        <v>2765</v>
      </c>
      <c r="E830" s="426" t="s">
        <v>2766</v>
      </c>
      <c r="F830" s="427">
        <v>7777.59</v>
      </c>
      <c r="J830" s="339"/>
      <c r="L830" s="329"/>
      <c r="N830" s="340"/>
    </row>
    <row r="831" spans="1:14" ht="25" x14ac:dyDescent="0.25">
      <c r="A831" s="425"/>
      <c r="B831" s="425"/>
      <c r="C831" s="423" t="s">
        <v>3816</v>
      </c>
      <c r="D831" s="424" t="s">
        <v>2770</v>
      </c>
      <c r="E831" s="426" t="s">
        <v>2771</v>
      </c>
      <c r="F831" s="427">
        <v>8828.61</v>
      </c>
      <c r="J831" s="339"/>
      <c r="L831" s="329"/>
      <c r="N831" s="340"/>
    </row>
    <row r="832" spans="1:14" ht="25" x14ac:dyDescent="0.25">
      <c r="A832" s="425"/>
      <c r="B832" s="425"/>
      <c r="C832" s="423" t="s">
        <v>3817</v>
      </c>
      <c r="D832" s="424" t="s">
        <v>2775</v>
      </c>
      <c r="E832" s="426" t="s">
        <v>2776</v>
      </c>
      <c r="F832" s="427">
        <v>10510.25</v>
      </c>
      <c r="J832" s="339"/>
      <c r="L832" s="329"/>
      <c r="N832" s="340"/>
    </row>
    <row r="833" spans="1:14" ht="25" x14ac:dyDescent="0.25">
      <c r="A833" s="425"/>
      <c r="B833" s="425"/>
      <c r="C833" s="423" t="s">
        <v>3818</v>
      </c>
      <c r="D833" s="424" t="s">
        <v>2780</v>
      </c>
      <c r="E833" s="426" t="s">
        <v>2781</v>
      </c>
      <c r="F833" s="427">
        <v>12191.89</v>
      </c>
      <c r="J833" s="339"/>
      <c r="L833" s="329"/>
      <c r="N833" s="340"/>
    </row>
    <row r="834" spans="1:14" ht="25" x14ac:dyDescent="0.25">
      <c r="A834" s="425"/>
      <c r="B834" s="425"/>
      <c r="C834" s="423" t="s">
        <v>3819</v>
      </c>
      <c r="D834" s="424" t="s">
        <v>2785</v>
      </c>
      <c r="E834" s="426" t="s">
        <v>2786</v>
      </c>
      <c r="F834" s="427">
        <v>13873.53</v>
      </c>
      <c r="J834" s="339"/>
      <c r="L834" s="329"/>
      <c r="N834" s="340"/>
    </row>
    <row r="835" spans="1:14" ht="25" x14ac:dyDescent="0.25">
      <c r="A835" s="425"/>
      <c r="B835" s="425"/>
      <c r="C835" s="423" t="s">
        <v>3820</v>
      </c>
      <c r="D835" s="424" t="s">
        <v>2790</v>
      </c>
      <c r="E835" s="426" t="s">
        <v>2791</v>
      </c>
      <c r="F835" s="427">
        <v>15555.17</v>
      </c>
      <c r="J835" s="339"/>
      <c r="L835" s="329"/>
      <c r="N835" s="340"/>
    </row>
    <row r="836" spans="1:14" ht="25" x14ac:dyDescent="0.25">
      <c r="A836" s="428"/>
      <c r="B836" s="428"/>
      <c r="C836" s="423" t="s">
        <v>3821</v>
      </c>
      <c r="D836" s="424" t="s">
        <v>2795</v>
      </c>
      <c r="E836" s="426" t="s">
        <v>2796</v>
      </c>
      <c r="F836" s="427">
        <v>17447.02</v>
      </c>
      <c r="J836" s="339"/>
      <c r="L836" s="329"/>
      <c r="N836" s="340"/>
    </row>
    <row r="837" spans="1:14" ht="25" x14ac:dyDescent="0.25">
      <c r="A837" s="440"/>
      <c r="B837" s="440"/>
      <c r="C837" s="513" t="s">
        <v>3822</v>
      </c>
      <c r="D837" s="498" t="s">
        <v>2800</v>
      </c>
      <c r="E837" s="426" t="s">
        <v>2801</v>
      </c>
      <c r="F837" s="427">
        <v>19969.48</v>
      </c>
      <c r="J837" s="339"/>
      <c r="L837" s="329"/>
      <c r="N837" s="340"/>
    </row>
    <row r="838" spans="1:14" ht="25" x14ac:dyDescent="0.25">
      <c r="A838" s="425"/>
      <c r="B838" s="425"/>
      <c r="C838" s="524" t="s">
        <v>3823</v>
      </c>
      <c r="D838" s="521" t="s">
        <v>2805</v>
      </c>
      <c r="E838" s="517" t="s">
        <v>2806</v>
      </c>
      <c r="F838" s="427">
        <v>22491.94</v>
      </c>
      <c r="J838" s="339"/>
      <c r="L838" s="329"/>
      <c r="N838" s="340"/>
    </row>
    <row r="839" spans="1:14" ht="25" x14ac:dyDescent="0.25">
      <c r="A839" s="425"/>
      <c r="B839" s="425"/>
      <c r="C839" s="439" t="s">
        <v>3824</v>
      </c>
      <c r="D839" s="434" t="s">
        <v>2810</v>
      </c>
      <c r="E839" s="426" t="s">
        <v>2811</v>
      </c>
      <c r="F839" s="427">
        <v>25014.400000000001</v>
      </c>
      <c r="J839" s="339"/>
      <c r="L839" s="329"/>
      <c r="N839" s="340"/>
    </row>
    <row r="840" spans="1:14" ht="25" x14ac:dyDescent="0.25">
      <c r="A840" s="425"/>
      <c r="B840" s="425"/>
      <c r="C840" s="423" t="s">
        <v>3825</v>
      </c>
      <c r="D840" s="424" t="s">
        <v>2815</v>
      </c>
      <c r="E840" s="426" t="s">
        <v>2816</v>
      </c>
      <c r="F840" s="427">
        <v>27536.86</v>
      </c>
      <c r="J840" s="339"/>
      <c r="L840" s="329"/>
      <c r="N840" s="340"/>
    </row>
    <row r="841" spans="1:14" ht="25" x14ac:dyDescent="0.25">
      <c r="A841" s="425"/>
      <c r="B841" s="425"/>
      <c r="C841" s="423" t="s">
        <v>3826</v>
      </c>
      <c r="D841" s="424" t="s">
        <v>2820</v>
      </c>
      <c r="E841" s="426" t="s">
        <v>2821</v>
      </c>
      <c r="F841" s="427">
        <v>30269.52</v>
      </c>
      <c r="J841" s="339"/>
      <c r="L841" s="329"/>
      <c r="N841" s="340"/>
    </row>
    <row r="842" spans="1:14" ht="25" x14ac:dyDescent="0.25">
      <c r="A842" s="425"/>
      <c r="B842" s="425"/>
      <c r="C842" s="423" t="s">
        <v>3827</v>
      </c>
      <c r="D842" s="424" t="s">
        <v>2825</v>
      </c>
      <c r="E842" s="426" t="s">
        <v>2826</v>
      </c>
      <c r="F842" s="427">
        <v>33632.800000000003</v>
      </c>
      <c r="J842" s="339"/>
      <c r="L842" s="329"/>
      <c r="N842" s="340"/>
    </row>
    <row r="843" spans="1:14" ht="25" x14ac:dyDescent="0.25">
      <c r="A843" s="425"/>
      <c r="B843" s="425"/>
      <c r="C843" s="423" t="s">
        <v>3828</v>
      </c>
      <c r="D843" s="424" t="s">
        <v>2830</v>
      </c>
      <c r="E843" s="426" t="s">
        <v>2831</v>
      </c>
      <c r="F843" s="427">
        <v>36996.080000000002</v>
      </c>
      <c r="J843" s="339"/>
      <c r="L843" s="329"/>
      <c r="N843" s="340"/>
    </row>
    <row r="844" spans="1:14" ht="25" x14ac:dyDescent="0.25">
      <c r="A844" s="425"/>
      <c r="B844" s="425"/>
      <c r="C844" s="423" t="s">
        <v>3829</v>
      </c>
      <c r="D844" s="424" t="s">
        <v>2835</v>
      </c>
      <c r="E844" s="426" t="s">
        <v>2836</v>
      </c>
      <c r="F844" s="427">
        <v>40359.360000000001</v>
      </c>
      <c r="J844" s="339"/>
      <c r="L844" s="329"/>
      <c r="N844" s="340"/>
    </row>
    <row r="845" spans="1:14" ht="25" x14ac:dyDescent="0.25">
      <c r="A845" s="425"/>
      <c r="B845" s="425"/>
      <c r="C845" s="423" t="s">
        <v>3830</v>
      </c>
      <c r="D845" s="424" t="s">
        <v>2840</v>
      </c>
      <c r="E845" s="426" t="s">
        <v>2841</v>
      </c>
      <c r="F845" s="427">
        <v>43722.64</v>
      </c>
      <c r="J845" s="339"/>
      <c r="L845" s="329"/>
      <c r="N845" s="340"/>
    </row>
    <row r="846" spans="1:14" ht="25" x14ac:dyDescent="0.25">
      <c r="A846" s="425"/>
      <c r="B846" s="425"/>
      <c r="C846" s="423" t="s">
        <v>3831</v>
      </c>
      <c r="D846" s="424" t="s">
        <v>2845</v>
      </c>
      <c r="E846" s="426" t="s">
        <v>2846</v>
      </c>
      <c r="F846" s="427">
        <v>47085.919999999998</v>
      </c>
      <c r="J846" s="339"/>
      <c r="L846" s="329"/>
      <c r="N846" s="340"/>
    </row>
    <row r="847" spans="1:14" ht="25" x14ac:dyDescent="0.25">
      <c r="A847" s="425"/>
      <c r="B847" s="425"/>
      <c r="C847" s="423" t="s">
        <v>3832</v>
      </c>
      <c r="D847" s="424" t="s">
        <v>2850</v>
      </c>
      <c r="E847" s="426" t="s">
        <v>2851</v>
      </c>
      <c r="F847" s="427">
        <v>50449.2</v>
      </c>
      <c r="J847" s="339"/>
      <c r="L847" s="329"/>
      <c r="N847" s="340"/>
    </row>
    <row r="848" spans="1:14" ht="25" x14ac:dyDescent="0.25">
      <c r="A848" s="425"/>
      <c r="B848" s="425"/>
      <c r="C848" s="423" t="s">
        <v>3833</v>
      </c>
      <c r="D848" s="424" t="s">
        <v>3834</v>
      </c>
      <c r="E848" s="426" t="s">
        <v>3835</v>
      </c>
      <c r="F848" s="427">
        <v>53812.480000000003</v>
      </c>
      <c r="J848" s="339"/>
      <c r="L848" s="329"/>
      <c r="N848" s="340"/>
    </row>
    <row r="849" spans="1:14" ht="25" x14ac:dyDescent="0.25">
      <c r="A849" s="425"/>
      <c r="B849" s="425"/>
      <c r="C849" s="423" t="s">
        <v>3836</v>
      </c>
      <c r="D849" s="424" t="s">
        <v>3837</v>
      </c>
      <c r="E849" s="426" t="s">
        <v>3838</v>
      </c>
      <c r="F849" s="427">
        <v>57596.17</v>
      </c>
      <c r="J849" s="339"/>
      <c r="L849" s="329"/>
      <c r="N849" s="340"/>
    </row>
    <row r="850" spans="1:14" ht="25" x14ac:dyDescent="0.25">
      <c r="A850" s="425"/>
      <c r="B850" s="425"/>
      <c r="C850" s="423" t="s">
        <v>3839</v>
      </c>
      <c r="D850" s="424" t="s">
        <v>3840</v>
      </c>
      <c r="E850" s="426" t="s">
        <v>3841</v>
      </c>
      <c r="F850" s="427">
        <v>62641.09</v>
      </c>
      <c r="J850" s="339"/>
      <c r="L850" s="329"/>
      <c r="N850" s="340"/>
    </row>
    <row r="851" spans="1:14" ht="25" x14ac:dyDescent="0.25">
      <c r="A851" s="425"/>
      <c r="B851" s="425"/>
      <c r="C851" s="423" t="s">
        <v>3842</v>
      </c>
      <c r="D851" s="424" t="s">
        <v>3843</v>
      </c>
      <c r="E851" s="426" t="s">
        <v>3844</v>
      </c>
      <c r="F851" s="427">
        <v>67686.009999999995</v>
      </c>
      <c r="J851" s="339"/>
      <c r="L851" s="329"/>
      <c r="N851" s="340"/>
    </row>
    <row r="852" spans="1:14" ht="25" x14ac:dyDescent="0.25">
      <c r="A852" s="425"/>
      <c r="B852" s="425"/>
      <c r="C852" s="423" t="s">
        <v>3845</v>
      </c>
      <c r="D852" s="424" t="s">
        <v>3846</v>
      </c>
      <c r="E852" s="426" t="s">
        <v>3847</v>
      </c>
      <c r="F852" s="427">
        <v>72730.929999999993</v>
      </c>
      <c r="J852" s="339"/>
      <c r="L852" s="329"/>
      <c r="N852" s="340"/>
    </row>
    <row r="853" spans="1:14" ht="25" x14ac:dyDescent="0.25">
      <c r="A853" s="425"/>
      <c r="B853" s="425"/>
      <c r="C853" s="423" t="s">
        <v>3848</v>
      </c>
      <c r="D853" s="424" t="s">
        <v>3849</v>
      </c>
      <c r="E853" s="426" t="s">
        <v>3850</v>
      </c>
      <c r="F853" s="427">
        <v>77775.850000000006</v>
      </c>
      <c r="J853" s="339"/>
      <c r="L853" s="329"/>
      <c r="N853" s="340"/>
    </row>
    <row r="854" spans="1:14" ht="13.25" customHeight="1" x14ac:dyDescent="0.25">
      <c r="A854" s="425"/>
      <c r="B854" s="425"/>
      <c r="C854" s="423" t="s">
        <v>3851</v>
      </c>
      <c r="D854" s="424" t="s">
        <v>3852</v>
      </c>
      <c r="E854" s="426" t="s">
        <v>3853</v>
      </c>
      <c r="F854" s="427">
        <v>83241.179999999993</v>
      </c>
      <c r="J854" s="339"/>
      <c r="L854" s="329"/>
      <c r="N854" s="340"/>
    </row>
    <row r="855" spans="1:14" ht="25" x14ac:dyDescent="0.25">
      <c r="A855" s="425"/>
      <c r="B855" s="425"/>
      <c r="C855" s="423" t="s">
        <v>3854</v>
      </c>
      <c r="D855" s="424" t="s">
        <v>3855</v>
      </c>
      <c r="E855" s="426" t="s">
        <v>3856</v>
      </c>
      <c r="F855" s="427">
        <v>89967.74</v>
      </c>
      <c r="J855" s="339"/>
      <c r="L855" s="329"/>
      <c r="N855" s="340"/>
    </row>
    <row r="856" spans="1:14" ht="25" x14ac:dyDescent="0.25">
      <c r="A856" s="425"/>
      <c r="B856" s="425"/>
      <c r="C856" s="423" t="s">
        <v>3857</v>
      </c>
      <c r="D856" s="424" t="s">
        <v>3858</v>
      </c>
      <c r="E856" s="426" t="s">
        <v>3859</v>
      </c>
      <c r="F856" s="427">
        <v>96694.3</v>
      </c>
      <c r="J856" s="339"/>
      <c r="L856" s="329"/>
      <c r="N856" s="340"/>
    </row>
    <row r="857" spans="1:14" ht="25" x14ac:dyDescent="0.25">
      <c r="A857" s="425"/>
      <c r="B857" s="425"/>
      <c r="C857" s="423" t="s">
        <v>3860</v>
      </c>
      <c r="D857" s="424" t="s">
        <v>3861</v>
      </c>
      <c r="E857" s="426" t="s">
        <v>3862</v>
      </c>
      <c r="F857" s="427">
        <v>103420.86</v>
      </c>
      <c r="J857" s="339"/>
      <c r="L857" s="329"/>
      <c r="N857" s="340"/>
    </row>
    <row r="858" spans="1:14" ht="25" x14ac:dyDescent="0.25">
      <c r="A858" s="425"/>
      <c r="B858" s="425"/>
      <c r="C858" s="423" t="s">
        <v>3863</v>
      </c>
      <c r="D858" s="424" t="s">
        <v>3864</v>
      </c>
      <c r="E858" s="426" t="s">
        <v>3865</v>
      </c>
      <c r="F858" s="427">
        <v>110147.42</v>
      </c>
      <c r="J858" s="339"/>
      <c r="L858" s="329"/>
      <c r="N858" s="340"/>
    </row>
    <row r="859" spans="1:14" ht="12.75" customHeight="1" x14ac:dyDescent="0.25">
      <c r="A859" s="425"/>
      <c r="B859" s="425"/>
      <c r="C859" s="423" t="s">
        <v>3866</v>
      </c>
      <c r="D859" s="424" t="s">
        <v>3867</v>
      </c>
      <c r="E859" s="426" t="s">
        <v>3868</v>
      </c>
      <c r="F859" s="427">
        <v>117294.39</v>
      </c>
      <c r="J859" s="339"/>
      <c r="N859" s="340"/>
    </row>
    <row r="860" spans="1:14" ht="25" x14ac:dyDescent="0.25">
      <c r="A860" s="425"/>
      <c r="B860" s="425"/>
      <c r="C860" s="423" t="s">
        <v>3869</v>
      </c>
      <c r="D860" s="424" t="s">
        <v>3870</v>
      </c>
      <c r="E860" s="426" t="s">
        <v>3871</v>
      </c>
      <c r="F860" s="427">
        <v>125702.59</v>
      </c>
      <c r="J860" s="339"/>
      <c r="L860" s="329"/>
      <c r="N860" s="340"/>
    </row>
    <row r="861" spans="1:14" ht="25" x14ac:dyDescent="0.25">
      <c r="A861" s="425"/>
      <c r="B861" s="425"/>
      <c r="C861" s="423" t="s">
        <v>3872</v>
      </c>
      <c r="D861" s="424" t="s">
        <v>3873</v>
      </c>
      <c r="E861" s="426" t="s">
        <v>3874</v>
      </c>
      <c r="F861" s="427">
        <v>134110.79</v>
      </c>
      <c r="J861" s="339"/>
      <c r="L861" s="329"/>
      <c r="N861" s="340"/>
    </row>
    <row r="862" spans="1:14" ht="25" x14ac:dyDescent="0.25">
      <c r="A862" s="425"/>
      <c r="B862" s="425"/>
      <c r="C862" s="423" t="s">
        <v>3875</v>
      </c>
      <c r="D862" s="424" t="s">
        <v>3876</v>
      </c>
      <c r="E862" s="426" t="s">
        <v>3877</v>
      </c>
      <c r="F862" s="427">
        <v>142518.99</v>
      </c>
      <c r="J862" s="339"/>
      <c r="L862" s="329"/>
      <c r="N862" s="340"/>
    </row>
    <row r="863" spans="1:14" ht="25" x14ac:dyDescent="0.25">
      <c r="A863" s="425"/>
      <c r="B863" s="425"/>
      <c r="C863" s="423" t="s">
        <v>3878</v>
      </c>
      <c r="D863" s="424" t="s">
        <v>3879</v>
      </c>
      <c r="E863" s="426" t="s">
        <v>3880</v>
      </c>
      <c r="F863" s="427">
        <v>150927.19</v>
      </c>
      <c r="J863" s="339"/>
      <c r="L863" s="329"/>
      <c r="N863" s="340"/>
    </row>
    <row r="864" spans="1:14" ht="25" x14ac:dyDescent="0.25">
      <c r="A864" s="428"/>
      <c r="B864" s="428"/>
      <c r="C864" s="423" t="s">
        <v>3881</v>
      </c>
      <c r="D864" s="424" t="s">
        <v>3882</v>
      </c>
      <c r="E864" s="426" t="s">
        <v>3883</v>
      </c>
      <c r="F864" s="427">
        <v>159335.39000000001</v>
      </c>
      <c r="J864" s="339"/>
      <c r="L864" s="329"/>
      <c r="N864" s="340"/>
    </row>
    <row r="865" spans="1:14" ht="25" x14ac:dyDescent="0.25">
      <c r="A865" s="422" t="s">
        <v>4199</v>
      </c>
      <c r="B865" s="422" t="s">
        <v>4200</v>
      </c>
      <c r="C865" s="423"/>
      <c r="D865" s="424"/>
      <c r="E865" s="692" t="s">
        <v>4200</v>
      </c>
      <c r="F865" s="693"/>
      <c r="J865" s="339"/>
      <c r="L865" s="329"/>
      <c r="N865" s="340"/>
    </row>
    <row r="866" spans="1:14" ht="14" x14ac:dyDescent="0.25">
      <c r="A866" s="425"/>
      <c r="B866" s="425"/>
      <c r="C866" s="513" t="s">
        <v>4201</v>
      </c>
      <c r="D866" s="498" t="s">
        <v>4202</v>
      </c>
      <c r="E866" s="426" t="s">
        <v>4203</v>
      </c>
      <c r="F866" s="427">
        <v>385.55</v>
      </c>
      <c r="J866" s="339"/>
      <c r="L866" s="329"/>
      <c r="N866" s="340"/>
    </row>
    <row r="867" spans="1:14" ht="14" x14ac:dyDescent="0.25">
      <c r="A867" s="487"/>
      <c r="B867" s="487"/>
      <c r="C867" s="516" t="s">
        <v>4204</v>
      </c>
      <c r="D867" s="424" t="s">
        <v>4205</v>
      </c>
      <c r="E867" s="517" t="s">
        <v>4206</v>
      </c>
      <c r="F867" s="427">
        <v>271.41000000000003</v>
      </c>
      <c r="J867" s="339"/>
      <c r="L867" s="329"/>
      <c r="N867" s="340"/>
    </row>
    <row r="868" spans="1:14" ht="25" x14ac:dyDescent="0.25">
      <c r="A868" s="422" t="s">
        <v>4207</v>
      </c>
      <c r="B868" s="422" t="s">
        <v>3957</v>
      </c>
      <c r="C868" s="423"/>
      <c r="D868" s="424"/>
      <c r="E868" s="692" t="s">
        <v>3958</v>
      </c>
      <c r="F868" s="693"/>
      <c r="J868" s="339"/>
      <c r="L868" s="329"/>
      <c r="N868" s="340"/>
    </row>
    <row r="869" spans="1:14" ht="14.5" x14ac:dyDescent="0.25">
      <c r="A869" s="425"/>
      <c r="B869" s="425"/>
      <c r="C869" s="423" t="s">
        <v>4208</v>
      </c>
      <c r="D869" s="424" t="s">
        <v>4209</v>
      </c>
      <c r="E869" s="426" t="s">
        <v>2361</v>
      </c>
      <c r="F869" s="427">
        <v>1704.51</v>
      </c>
      <c r="J869" s="339"/>
      <c r="L869" s="329"/>
      <c r="N869" s="340"/>
    </row>
    <row r="870" spans="1:14" ht="14" x14ac:dyDescent="0.25">
      <c r="A870" s="425"/>
      <c r="B870" s="425"/>
      <c r="C870" s="423" t="s">
        <v>4210</v>
      </c>
      <c r="D870" s="424" t="s">
        <v>4211</v>
      </c>
      <c r="E870" s="426" t="s">
        <v>963</v>
      </c>
      <c r="F870" s="427">
        <v>2435.02</v>
      </c>
      <c r="J870" s="339"/>
      <c r="L870" s="329"/>
      <c r="N870" s="340"/>
    </row>
    <row r="871" spans="1:14" ht="14" x14ac:dyDescent="0.25">
      <c r="A871" s="425"/>
      <c r="B871" s="425"/>
      <c r="C871" s="423" t="s">
        <v>4212</v>
      </c>
      <c r="D871" s="424" t="s">
        <v>4213</v>
      </c>
      <c r="E871" s="426" t="s">
        <v>966</v>
      </c>
      <c r="F871" s="427">
        <v>3165.52</v>
      </c>
      <c r="J871" s="339"/>
      <c r="L871" s="329"/>
      <c r="N871" s="340"/>
    </row>
    <row r="872" spans="1:14" ht="14" x14ac:dyDescent="0.25">
      <c r="A872" s="425"/>
      <c r="B872" s="425"/>
      <c r="C872" s="423" t="s">
        <v>4214</v>
      </c>
      <c r="D872" s="424" t="s">
        <v>4215</v>
      </c>
      <c r="E872" s="426" t="s">
        <v>969</v>
      </c>
      <c r="F872" s="427">
        <v>3896.03</v>
      </c>
      <c r="J872" s="339"/>
      <c r="L872" s="329"/>
      <c r="N872" s="340"/>
    </row>
    <row r="873" spans="1:14" ht="14" x14ac:dyDescent="0.25">
      <c r="A873" s="425"/>
      <c r="B873" s="425"/>
      <c r="C873" s="423" t="s">
        <v>4216</v>
      </c>
      <c r="D873" s="424" t="s">
        <v>4217</v>
      </c>
      <c r="E873" s="426" t="s">
        <v>972</v>
      </c>
      <c r="F873" s="427">
        <v>4626.53</v>
      </c>
      <c r="J873" s="339"/>
      <c r="L873" s="329"/>
      <c r="N873" s="340"/>
    </row>
    <row r="874" spans="1:14" ht="14" x14ac:dyDescent="0.25">
      <c r="A874" s="425"/>
      <c r="B874" s="425"/>
      <c r="C874" s="513" t="s">
        <v>4218</v>
      </c>
      <c r="D874" s="498" t="s">
        <v>4219</v>
      </c>
      <c r="E874" s="426" t="s">
        <v>975</v>
      </c>
      <c r="F874" s="427">
        <v>5357.04</v>
      </c>
      <c r="J874" s="339"/>
      <c r="L874" s="329"/>
      <c r="N874" s="340"/>
    </row>
    <row r="875" spans="1:14" ht="14" x14ac:dyDescent="0.25">
      <c r="A875" s="425"/>
      <c r="B875" s="425"/>
      <c r="C875" s="524" t="s">
        <v>4220</v>
      </c>
      <c r="D875" s="521" t="s">
        <v>4221</v>
      </c>
      <c r="E875" s="517" t="s">
        <v>978</v>
      </c>
      <c r="F875" s="427">
        <v>6087.54</v>
      </c>
      <c r="J875" s="339"/>
      <c r="L875" s="329"/>
      <c r="N875" s="340"/>
    </row>
    <row r="876" spans="1:14" ht="14" x14ac:dyDescent="0.25">
      <c r="A876" s="425"/>
      <c r="B876" s="425"/>
      <c r="C876" s="439" t="s">
        <v>4222</v>
      </c>
      <c r="D876" s="434" t="s">
        <v>4223</v>
      </c>
      <c r="E876" s="426" t="s">
        <v>981</v>
      </c>
      <c r="F876" s="427">
        <v>6818.05</v>
      </c>
      <c r="J876" s="339"/>
      <c r="L876" s="329"/>
      <c r="N876" s="340"/>
    </row>
    <row r="877" spans="1:14" ht="13.25" customHeight="1" x14ac:dyDescent="0.25">
      <c r="A877" s="425"/>
      <c r="B877" s="425"/>
      <c r="C877" s="423" t="s">
        <v>4224</v>
      </c>
      <c r="D877" s="424" t="s">
        <v>4225</v>
      </c>
      <c r="E877" s="426" t="s">
        <v>2377</v>
      </c>
      <c r="F877" s="427">
        <v>7792.05</v>
      </c>
      <c r="J877" s="339"/>
      <c r="L877" s="329"/>
      <c r="N877" s="340"/>
    </row>
    <row r="878" spans="1:14" ht="14" x14ac:dyDescent="0.25">
      <c r="A878" s="425"/>
      <c r="B878" s="425"/>
      <c r="C878" s="423" t="s">
        <v>4226</v>
      </c>
      <c r="D878" s="424" t="s">
        <v>4227</v>
      </c>
      <c r="E878" s="426" t="s">
        <v>990</v>
      </c>
      <c r="F878" s="427">
        <v>9253.06</v>
      </c>
      <c r="J878" s="339"/>
      <c r="L878" s="329"/>
      <c r="N878" s="340"/>
    </row>
    <row r="879" spans="1:14" ht="14" x14ac:dyDescent="0.25">
      <c r="A879" s="425"/>
      <c r="B879" s="425"/>
      <c r="C879" s="423" t="s">
        <v>4228</v>
      </c>
      <c r="D879" s="424" t="s">
        <v>4229</v>
      </c>
      <c r="E879" s="426" t="s">
        <v>993</v>
      </c>
      <c r="F879" s="427">
        <v>10714.07</v>
      </c>
      <c r="J879" s="339"/>
      <c r="L879" s="329"/>
      <c r="N879" s="340"/>
    </row>
    <row r="880" spans="1:14" ht="14" x14ac:dyDescent="0.25">
      <c r="A880" s="425"/>
      <c r="B880" s="425"/>
      <c r="C880" s="423" t="s">
        <v>4230</v>
      </c>
      <c r="D880" s="424" t="s">
        <v>4231</v>
      </c>
      <c r="E880" s="426" t="s">
        <v>996</v>
      </c>
      <c r="F880" s="427">
        <v>12175.08</v>
      </c>
      <c r="J880" s="339"/>
      <c r="L880" s="329"/>
      <c r="N880" s="340"/>
    </row>
    <row r="881" spans="1:14" ht="14" x14ac:dyDescent="0.25">
      <c r="A881" s="425"/>
      <c r="B881" s="425"/>
      <c r="C881" s="423" t="s">
        <v>4232</v>
      </c>
      <c r="D881" s="424" t="s">
        <v>4233</v>
      </c>
      <c r="E881" s="426" t="s">
        <v>999</v>
      </c>
      <c r="F881" s="427">
        <v>13636.09</v>
      </c>
      <c r="J881" s="339"/>
      <c r="L881" s="329"/>
      <c r="N881" s="340"/>
    </row>
    <row r="882" spans="1:14" ht="12.75" customHeight="1" x14ac:dyDescent="0.25">
      <c r="A882" s="425"/>
      <c r="B882" s="425"/>
      <c r="C882" s="423" t="s">
        <v>4234</v>
      </c>
      <c r="D882" s="424" t="s">
        <v>4235</v>
      </c>
      <c r="E882" s="426" t="s">
        <v>1002</v>
      </c>
      <c r="F882" s="427">
        <v>15097.1</v>
      </c>
      <c r="J882" s="339"/>
      <c r="N882" s="340"/>
    </row>
    <row r="883" spans="1:14" ht="14" x14ac:dyDescent="0.25">
      <c r="A883" s="425"/>
      <c r="B883" s="425"/>
      <c r="C883" s="423" t="s">
        <v>4236</v>
      </c>
      <c r="D883" s="424" t="s">
        <v>4237</v>
      </c>
      <c r="E883" s="426" t="s">
        <v>1005</v>
      </c>
      <c r="F883" s="427">
        <v>16558.11</v>
      </c>
      <c r="J883" s="339"/>
      <c r="L883" s="329"/>
      <c r="N883" s="340"/>
    </row>
    <row r="884" spans="1:14" ht="14" x14ac:dyDescent="0.25">
      <c r="A884" s="425"/>
      <c r="B884" s="425"/>
      <c r="C884" s="423" t="s">
        <v>4238</v>
      </c>
      <c r="D884" s="424" t="s">
        <v>4239</v>
      </c>
      <c r="E884" s="426" t="s">
        <v>1008</v>
      </c>
      <c r="F884" s="427">
        <v>18019.12</v>
      </c>
      <c r="J884" s="339"/>
      <c r="L884" s="329"/>
      <c r="N884" s="340"/>
    </row>
    <row r="885" spans="1:14" ht="14" x14ac:dyDescent="0.25">
      <c r="A885" s="425"/>
      <c r="B885" s="425"/>
      <c r="C885" s="423" t="s">
        <v>4240</v>
      </c>
      <c r="D885" s="424" t="s">
        <v>4241</v>
      </c>
      <c r="E885" s="426" t="s">
        <v>3989</v>
      </c>
      <c r="F885" s="427">
        <v>19967.14</v>
      </c>
      <c r="J885" s="339"/>
      <c r="L885" s="329"/>
      <c r="N885" s="340"/>
    </row>
    <row r="886" spans="1:14" ht="14" x14ac:dyDescent="0.25">
      <c r="A886" s="425"/>
      <c r="B886" s="425"/>
      <c r="C886" s="423" t="s">
        <v>4242</v>
      </c>
      <c r="D886" s="424" t="s">
        <v>4243</v>
      </c>
      <c r="E886" s="426" t="s">
        <v>3992</v>
      </c>
      <c r="F886" s="427">
        <v>22889.16</v>
      </c>
      <c r="J886" s="339"/>
      <c r="L886" s="329"/>
      <c r="N886" s="340"/>
    </row>
    <row r="887" spans="1:14" ht="14" x14ac:dyDescent="0.25">
      <c r="A887" s="425"/>
      <c r="B887" s="425"/>
      <c r="C887" s="423" t="s">
        <v>4244</v>
      </c>
      <c r="D887" s="424" t="s">
        <v>4245</v>
      </c>
      <c r="E887" s="426" t="s">
        <v>3995</v>
      </c>
      <c r="F887" s="427">
        <v>25811.18</v>
      </c>
      <c r="J887" s="339"/>
      <c r="L887" s="329"/>
      <c r="N887" s="340"/>
    </row>
    <row r="888" spans="1:14" ht="14" x14ac:dyDescent="0.25">
      <c r="A888" s="425"/>
      <c r="B888" s="425"/>
      <c r="C888" s="423" t="s">
        <v>4246</v>
      </c>
      <c r="D888" s="424" t="s">
        <v>4247</v>
      </c>
      <c r="E888" s="426" t="s">
        <v>3998</v>
      </c>
      <c r="F888" s="427">
        <v>28733.200000000001</v>
      </c>
      <c r="J888" s="339"/>
      <c r="L888" s="329"/>
      <c r="N888" s="340"/>
    </row>
    <row r="889" spans="1:14" ht="14" x14ac:dyDescent="0.25">
      <c r="A889" s="425"/>
      <c r="B889" s="425"/>
      <c r="C889" s="423" t="s">
        <v>4248</v>
      </c>
      <c r="D889" s="424" t="s">
        <v>4249</v>
      </c>
      <c r="E889" s="426" t="s">
        <v>4001</v>
      </c>
      <c r="F889" s="427">
        <v>31655.22</v>
      </c>
      <c r="J889" s="339"/>
      <c r="L889" s="329"/>
      <c r="N889" s="340"/>
    </row>
    <row r="890" spans="1:14" ht="14" x14ac:dyDescent="0.25">
      <c r="A890" s="425"/>
      <c r="B890" s="425"/>
      <c r="C890" s="423" t="s">
        <v>4250</v>
      </c>
      <c r="D890" s="424" t="s">
        <v>4251</v>
      </c>
      <c r="E890" s="426" t="s">
        <v>4252</v>
      </c>
      <c r="F890" s="427">
        <v>35551.24</v>
      </c>
      <c r="J890" s="339"/>
      <c r="L890" s="329"/>
      <c r="N890" s="340"/>
    </row>
    <row r="891" spans="1:14" ht="14" x14ac:dyDescent="0.25">
      <c r="A891" s="425"/>
      <c r="B891" s="425"/>
      <c r="C891" s="423" t="s">
        <v>4253</v>
      </c>
      <c r="D891" s="424" t="s">
        <v>4254</v>
      </c>
      <c r="E891" s="426" t="s">
        <v>4255</v>
      </c>
      <c r="F891" s="427">
        <v>41395.279999999999</v>
      </c>
      <c r="J891" s="339"/>
      <c r="L891" s="329"/>
      <c r="N891" s="340"/>
    </row>
    <row r="892" spans="1:14" ht="14" x14ac:dyDescent="0.25">
      <c r="A892" s="425"/>
      <c r="B892" s="425"/>
      <c r="C892" s="423" t="s">
        <v>4256</v>
      </c>
      <c r="D892" s="424" t="s">
        <v>4257</v>
      </c>
      <c r="E892" s="426" t="s">
        <v>4258</v>
      </c>
      <c r="F892" s="427">
        <v>47239.32</v>
      </c>
      <c r="J892" s="339"/>
      <c r="L892" s="329"/>
      <c r="N892" s="340"/>
    </row>
    <row r="893" spans="1:14" ht="14" x14ac:dyDescent="0.25">
      <c r="A893" s="425"/>
      <c r="B893" s="425"/>
      <c r="C893" s="423" t="s">
        <v>4259</v>
      </c>
      <c r="D893" s="424" t="s">
        <v>4260</v>
      </c>
      <c r="E893" s="426" t="s">
        <v>4261</v>
      </c>
      <c r="F893" s="427">
        <v>55031.38</v>
      </c>
      <c r="J893" s="339"/>
      <c r="L893" s="329"/>
      <c r="N893" s="340"/>
    </row>
    <row r="894" spans="1:14" ht="14" x14ac:dyDescent="0.25">
      <c r="A894" s="425"/>
      <c r="B894" s="425"/>
      <c r="C894" s="423" t="s">
        <v>4262</v>
      </c>
      <c r="D894" s="424" t="s">
        <v>4263</v>
      </c>
      <c r="E894" s="426" t="s">
        <v>4264</v>
      </c>
      <c r="F894" s="427">
        <v>66719.460000000006</v>
      </c>
      <c r="J894" s="339"/>
      <c r="L894" s="329"/>
      <c r="N894" s="340"/>
    </row>
    <row r="895" spans="1:14" ht="14" x14ac:dyDescent="0.25">
      <c r="A895" s="425"/>
      <c r="B895" s="425"/>
      <c r="C895" s="423" t="s">
        <v>4265</v>
      </c>
      <c r="D895" s="424" t="s">
        <v>4266</v>
      </c>
      <c r="E895" s="426" t="s">
        <v>4267</v>
      </c>
      <c r="F895" s="427">
        <v>78407.539999999994</v>
      </c>
      <c r="J895" s="339"/>
      <c r="L895" s="329"/>
      <c r="N895" s="340"/>
    </row>
    <row r="896" spans="1:14" ht="14" x14ac:dyDescent="0.25">
      <c r="A896" s="425"/>
      <c r="B896" s="425"/>
      <c r="C896" s="423" t="s">
        <v>4268</v>
      </c>
      <c r="D896" s="424" t="s">
        <v>4269</v>
      </c>
      <c r="E896" s="426" t="s">
        <v>4270</v>
      </c>
      <c r="F896" s="427">
        <v>90095.62</v>
      </c>
      <c r="J896" s="339"/>
      <c r="L896" s="329"/>
      <c r="N896" s="340"/>
    </row>
    <row r="897" spans="1:14" ht="14" x14ac:dyDescent="0.25">
      <c r="A897" s="425"/>
      <c r="B897" s="425"/>
      <c r="C897" s="423" t="s">
        <v>4271</v>
      </c>
      <c r="D897" s="424" t="s">
        <v>4272</v>
      </c>
      <c r="E897" s="426" t="s">
        <v>4273</v>
      </c>
      <c r="F897" s="427">
        <v>101783.7</v>
      </c>
      <c r="J897" s="339"/>
      <c r="L897" s="329"/>
      <c r="N897" s="340"/>
    </row>
    <row r="898" spans="1:14" ht="14" x14ac:dyDescent="0.25">
      <c r="A898" s="428"/>
      <c r="B898" s="428"/>
      <c r="C898" s="423" t="s">
        <v>4274</v>
      </c>
      <c r="D898" s="424" t="s">
        <v>4275</v>
      </c>
      <c r="E898" s="426" t="s">
        <v>4276</v>
      </c>
      <c r="F898" s="427">
        <v>113471.78</v>
      </c>
      <c r="J898" s="339"/>
      <c r="L898" s="329"/>
      <c r="N898" s="340"/>
    </row>
    <row r="899" spans="1:14" x14ac:dyDescent="0.25">
      <c r="A899" s="442"/>
      <c r="B899" s="414"/>
      <c r="C899" s="414"/>
      <c r="D899" s="355"/>
      <c r="E899" s="360"/>
      <c r="F899" s="443"/>
      <c r="J899" s="339"/>
      <c r="L899" s="329"/>
      <c r="N899" s="340"/>
    </row>
    <row r="900" spans="1:14" ht="13" x14ac:dyDescent="0.3">
      <c r="A900" s="357" t="s">
        <v>3241</v>
      </c>
      <c r="B900" s="444"/>
      <c r="C900" s="445"/>
      <c r="D900" s="444"/>
      <c r="E900" s="444"/>
      <c r="F900" s="446"/>
      <c r="J900" s="339"/>
      <c r="L900" s="329"/>
      <c r="N900" s="340"/>
    </row>
    <row r="901" spans="1:14" x14ac:dyDescent="0.25">
      <c r="A901" s="355"/>
      <c r="B901" s="447"/>
      <c r="C901" s="356"/>
      <c r="D901" s="356"/>
      <c r="E901" s="448"/>
      <c r="F901" s="449"/>
      <c r="J901" s="339"/>
      <c r="L901" s="329"/>
      <c r="N901" s="340"/>
    </row>
    <row r="902" spans="1:14" ht="13.25" customHeight="1" x14ac:dyDescent="0.25">
      <c r="A902" s="358" t="s">
        <v>3242</v>
      </c>
      <c r="B902" s="359" t="s">
        <v>3243</v>
      </c>
      <c r="C902" s="360"/>
      <c r="D902" s="360"/>
      <c r="E902" s="360"/>
      <c r="F902" s="360"/>
      <c r="J902" s="339"/>
      <c r="L902" s="329"/>
      <c r="N902" s="340"/>
    </row>
    <row r="903" spans="1:14" ht="14.5" x14ac:dyDescent="0.25">
      <c r="A903" s="358" t="s">
        <v>3244</v>
      </c>
      <c r="B903" s="359" t="s">
        <v>3245</v>
      </c>
      <c r="C903" s="360"/>
      <c r="D903" s="360"/>
      <c r="E903" s="360"/>
      <c r="F903" s="360"/>
      <c r="J903" s="339"/>
      <c r="L903" s="329"/>
      <c r="N903" s="340"/>
    </row>
    <row r="904" spans="1:14" ht="14.5" x14ac:dyDescent="0.25">
      <c r="A904" s="358" t="s">
        <v>3246</v>
      </c>
      <c r="B904" s="359" t="s">
        <v>3247</v>
      </c>
      <c r="C904" s="360"/>
      <c r="D904" s="360"/>
      <c r="E904" s="360"/>
      <c r="F904" s="360"/>
      <c r="J904" s="339"/>
      <c r="L904" s="329"/>
      <c r="N904" s="340"/>
    </row>
    <row r="905" spans="1:14" ht="14.5" x14ac:dyDescent="0.25">
      <c r="A905" s="358" t="s">
        <v>3248</v>
      </c>
      <c r="B905" s="695" t="s">
        <v>3249</v>
      </c>
      <c r="C905" s="696"/>
      <c r="D905" s="696"/>
      <c r="E905" s="696"/>
      <c r="F905" s="696"/>
      <c r="J905" s="339"/>
      <c r="L905" s="329"/>
      <c r="N905" s="340"/>
    </row>
    <row r="906" spans="1:14" ht="14.5" x14ac:dyDescent="0.25">
      <c r="A906" s="358"/>
      <c r="B906" s="697"/>
      <c r="C906" s="698"/>
      <c r="D906" s="698"/>
      <c r="E906" s="698"/>
      <c r="F906" s="698"/>
      <c r="J906" s="339"/>
      <c r="L906" s="329"/>
      <c r="N906" s="340"/>
    </row>
    <row r="907" spans="1:14" ht="26.25" customHeight="1" x14ac:dyDescent="0.25">
      <c r="H907" s="346"/>
      <c r="I907" s="347"/>
      <c r="J907" s="348"/>
      <c r="N907" s="340"/>
    </row>
    <row r="908" spans="1:14" ht="15.75" customHeight="1" x14ac:dyDescent="0.25">
      <c r="H908" s="346"/>
      <c r="N908" s="340"/>
    </row>
    <row r="909" spans="1:14" x14ac:dyDescent="0.25">
      <c r="H909" s="346"/>
      <c r="I909" s="347"/>
      <c r="N909" s="340"/>
    </row>
    <row r="910" spans="1:14" ht="15.75" customHeight="1" x14ac:dyDescent="0.25">
      <c r="H910" s="346"/>
      <c r="N910" s="340"/>
    </row>
    <row r="911" spans="1:14" x14ac:dyDescent="0.25">
      <c r="H911" s="346"/>
      <c r="I911" s="347"/>
      <c r="N911" s="340"/>
    </row>
    <row r="912" spans="1:14" x14ac:dyDescent="0.25">
      <c r="H912" s="346"/>
      <c r="N912" s="340"/>
    </row>
    <row r="913" spans="8:14" x14ac:dyDescent="0.25">
      <c r="H913" s="346"/>
      <c r="I913" s="347"/>
      <c r="N913" s="340"/>
    </row>
    <row r="914" spans="8:14" x14ac:dyDescent="0.25">
      <c r="H914" s="346"/>
      <c r="N914" s="340"/>
    </row>
    <row r="915" spans="8:14" x14ac:dyDescent="0.25">
      <c r="H915" s="346"/>
      <c r="I915" s="347"/>
      <c r="N915" s="340"/>
    </row>
    <row r="916" spans="8:14" x14ac:dyDescent="0.25">
      <c r="H916" s="346"/>
      <c r="N916" s="340"/>
    </row>
    <row r="917" spans="8:14" ht="26.25" customHeight="1" x14ac:dyDescent="0.25">
      <c r="H917" s="346"/>
      <c r="I917" s="347"/>
      <c r="N917" s="340"/>
    </row>
    <row r="918" spans="8:14" x14ac:dyDescent="0.25">
      <c r="H918" s="346"/>
      <c r="N918" s="340"/>
    </row>
    <row r="919" spans="8:14" ht="26.25" customHeight="1" x14ac:dyDescent="0.25">
      <c r="H919" s="346"/>
      <c r="I919" s="347"/>
      <c r="N919" s="340"/>
    </row>
    <row r="920" spans="8:14" x14ac:dyDescent="0.25">
      <c r="H920" s="346"/>
      <c r="N920" s="340"/>
    </row>
    <row r="921" spans="8:14" ht="26.25" customHeight="1" x14ac:dyDescent="0.25">
      <c r="H921" s="346"/>
      <c r="I921" s="347"/>
      <c r="N921" s="340"/>
    </row>
    <row r="922" spans="8:14" x14ac:dyDescent="0.25">
      <c r="H922" s="346"/>
      <c r="N922" s="340"/>
    </row>
    <row r="923" spans="8:14" ht="26.25" customHeight="1" x14ac:dyDescent="0.25">
      <c r="H923" s="346"/>
      <c r="I923" s="347"/>
      <c r="N923" s="340"/>
    </row>
    <row r="924" spans="8:14" x14ac:dyDescent="0.25">
      <c r="H924" s="346"/>
      <c r="N924" s="340"/>
    </row>
    <row r="925" spans="8:14" ht="26.25" customHeight="1" x14ac:dyDescent="0.25">
      <c r="H925" s="346"/>
      <c r="I925" s="347"/>
      <c r="N925" s="340"/>
    </row>
    <row r="926" spans="8:14" x14ac:dyDescent="0.25">
      <c r="H926" s="346"/>
      <c r="N926" s="340"/>
    </row>
    <row r="927" spans="8:14" ht="26.25" customHeight="1" x14ac:dyDescent="0.25">
      <c r="H927" s="346"/>
      <c r="I927" s="347"/>
      <c r="N927" s="340"/>
    </row>
    <row r="928" spans="8:14" x14ac:dyDescent="0.25">
      <c r="H928" s="346"/>
      <c r="N928" s="340"/>
    </row>
    <row r="929" spans="7:14" ht="26.25" customHeight="1" x14ac:dyDescent="0.25">
      <c r="H929" s="346"/>
      <c r="I929" s="347"/>
      <c r="N929" s="340"/>
    </row>
    <row r="930" spans="7:14" x14ac:dyDescent="0.25">
      <c r="H930" s="346"/>
      <c r="N930" s="340"/>
    </row>
    <row r="931" spans="7:14" ht="26.25" customHeight="1" x14ac:dyDescent="0.25">
      <c r="H931" s="346"/>
      <c r="I931" s="347"/>
      <c r="N931" s="340"/>
    </row>
    <row r="932" spans="7:14" x14ac:dyDescent="0.25">
      <c r="H932" s="346"/>
      <c r="N932" s="340"/>
    </row>
    <row r="933" spans="7:14" ht="26.25" customHeight="1" x14ac:dyDescent="0.25">
      <c r="H933" s="346"/>
      <c r="I933" s="347"/>
      <c r="N933" s="340"/>
    </row>
    <row r="934" spans="7:14" x14ac:dyDescent="0.25">
      <c r="G934" s="349"/>
      <c r="H934" s="349"/>
      <c r="I934" s="350"/>
      <c r="J934" s="351"/>
      <c r="N934" s="340"/>
    </row>
    <row r="935" spans="7:14" ht="26.25" customHeight="1" x14ac:dyDescent="0.25">
      <c r="G935" s="349"/>
      <c r="H935" s="349"/>
      <c r="I935" s="350"/>
      <c r="J935" s="352"/>
      <c r="N935" s="340"/>
    </row>
    <row r="936" spans="7:14" x14ac:dyDescent="0.25">
      <c r="G936" s="349"/>
      <c r="H936" s="349"/>
      <c r="I936" s="350"/>
      <c r="J936" s="351"/>
      <c r="N936" s="340"/>
    </row>
    <row r="937" spans="7:14" ht="26.25" customHeight="1" x14ac:dyDescent="0.25">
      <c r="G937" s="349"/>
      <c r="H937" s="349"/>
      <c r="I937" s="350"/>
      <c r="J937" s="352"/>
      <c r="N937" s="340"/>
    </row>
    <row r="938" spans="7:14" x14ac:dyDescent="0.25">
      <c r="G938" s="349"/>
      <c r="H938" s="349"/>
      <c r="I938" s="350"/>
      <c r="J938" s="351"/>
      <c r="N938" s="340"/>
    </row>
    <row r="939" spans="7:14" ht="26.25" customHeight="1" x14ac:dyDescent="0.25">
      <c r="G939" s="349"/>
      <c r="H939" s="349"/>
      <c r="I939" s="350"/>
      <c r="J939" s="352"/>
      <c r="N939" s="340"/>
    </row>
    <row r="940" spans="7:14" x14ac:dyDescent="0.25">
      <c r="H940" s="346"/>
      <c r="N940" s="340"/>
    </row>
    <row r="941" spans="7:14" ht="26.25" customHeight="1" x14ac:dyDescent="0.25">
      <c r="H941" s="346"/>
      <c r="I941" s="347"/>
      <c r="N941" s="340"/>
    </row>
    <row r="942" spans="7:14" x14ac:dyDescent="0.25">
      <c r="H942" s="346"/>
      <c r="N942" s="340"/>
    </row>
    <row r="943" spans="7:14" ht="26.25" customHeight="1" x14ac:dyDescent="0.25">
      <c r="H943" s="346"/>
      <c r="I943" s="347"/>
      <c r="N943" s="340"/>
    </row>
    <row r="944" spans="7:14" x14ac:dyDescent="0.25">
      <c r="H944" s="346"/>
      <c r="N944" s="340"/>
    </row>
    <row r="945" spans="8:14" ht="26.25" customHeight="1" x14ac:dyDescent="0.25">
      <c r="H945" s="346"/>
      <c r="I945" s="347"/>
      <c r="N945" s="340"/>
    </row>
    <row r="946" spans="8:14" x14ac:dyDescent="0.25">
      <c r="H946" s="346"/>
      <c r="N946" s="340"/>
    </row>
    <row r="947" spans="8:14" ht="26.25" customHeight="1" x14ac:dyDescent="0.25">
      <c r="H947" s="346"/>
      <c r="I947" s="347"/>
      <c r="N947" s="340"/>
    </row>
    <row r="948" spans="8:14" x14ac:dyDescent="0.25">
      <c r="H948" s="346"/>
      <c r="N948" s="340"/>
    </row>
    <row r="949" spans="8:14" ht="26.25" customHeight="1" x14ac:dyDescent="0.25">
      <c r="H949" s="346"/>
      <c r="I949" s="347"/>
      <c r="N949" s="340"/>
    </row>
    <row r="950" spans="8:14" x14ac:dyDescent="0.25">
      <c r="H950" s="346"/>
      <c r="N950" s="340"/>
    </row>
    <row r="951" spans="8:14" ht="26.25" customHeight="1" x14ac:dyDescent="0.25">
      <c r="H951" s="346"/>
      <c r="I951" s="347"/>
      <c r="N951" s="340"/>
    </row>
    <row r="952" spans="8:14" x14ac:dyDescent="0.25">
      <c r="H952" s="346"/>
      <c r="N952" s="340"/>
    </row>
    <row r="953" spans="8:14" ht="26.25" customHeight="1" x14ac:dyDescent="0.25">
      <c r="H953" s="346"/>
      <c r="I953" s="347"/>
      <c r="N953" s="340"/>
    </row>
    <row r="954" spans="8:14" x14ac:dyDescent="0.25">
      <c r="H954" s="346"/>
      <c r="N954" s="340"/>
    </row>
    <row r="955" spans="8:14" ht="26.25" customHeight="1" x14ac:dyDescent="0.25">
      <c r="H955" s="346"/>
      <c r="I955" s="347"/>
      <c r="N955" s="340"/>
    </row>
    <row r="956" spans="8:14" x14ac:dyDescent="0.25">
      <c r="H956" s="346"/>
      <c r="N956" s="340"/>
    </row>
    <row r="957" spans="8:14" ht="26.25" customHeight="1" x14ac:dyDescent="0.25">
      <c r="H957" s="346"/>
      <c r="I957" s="347"/>
      <c r="N957" s="340"/>
    </row>
    <row r="958" spans="8:14" x14ac:dyDescent="0.25">
      <c r="H958" s="346"/>
      <c r="N958" s="340"/>
    </row>
    <row r="959" spans="8:14" ht="26.25" customHeight="1" x14ac:dyDescent="0.25">
      <c r="H959" s="346"/>
      <c r="I959" s="347"/>
      <c r="N959" s="340"/>
    </row>
    <row r="960" spans="8:14" x14ac:dyDescent="0.25">
      <c r="H960" s="346"/>
      <c r="N960" s="340"/>
    </row>
    <row r="961" spans="8:14" ht="26.25" customHeight="1" x14ac:dyDescent="0.25">
      <c r="H961" s="346"/>
      <c r="I961" s="347"/>
      <c r="N961" s="340"/>
    </row>
    <row r="962" spans="8:14" x14ac:dyDescent="0.25">
      <c r="H962" s="346"/>
      <c r="N962" s="340"/>
    </row>
    <row r="963" spans="8:14" ht="26.25" customHeight="1" x14ac:dyDescent="0.25">
      <c r="H963" s="346"/>
      <c r="I963" s="347"/>
      <c r="N963" s="340"/>
    </row>
    <row r="964" spans="8:14" x14ac:dyDescent="0.25">
      <c r="N964" s="340"/>
    </row>
    <row r="965" spans="8:14" ht="26.25" customHeight="1" x14ac:dyDescent="0.25">
      <c r="N965" s="340"/>
    </row>
    <row r="966" spans="8:14" ht="26.25" customHeight="1" x14ac:dyDescent="0.25">
      <c r="H966" s="346"/>
      <c r="I966" s="347"/>
      <c r="J966" s="353"/>
      <c r="N966" s="340"/>
    </row>
    <row r="967" spans="8:14" ht="15" customHeight="1" x14ac:dyDescent="0.25">
      <c r="H967" s="346"/>
      <c r="N967" s="340"/>
    </row>
    <row r="968" spans="8:14" ht="26.25" customHeight="1" x14ac:dyDescent="0.25">
      <c r="H968" s="346"/>
      <c r="I968" s="347"/>
      <c r="N968" s="340"/>
    </row>
    <row r="969" spans="8:14" x14ac:dyDescent="0.25">
      <c r="H969" s="346"/>
      <c r="N969" s="340"/>
    </row>
    <row r="970" spans="8:14" ht="26.25" customHeight="1" x14ac:dyDescent="0.25">
      <c r="H970" s="346"/>
      <c r="I970" s="347"/>
      <c r="N970" s="340"/>
    </row>
    <row r="971" spans="8:14" x14ac:dyDescent="0.25">
      <c r="H971" s="346"/>
      <c r="N971" s="340"/>
    </row>
    <row r="972" spans="8:14" ht="26.25" customHeight="1" x14ac:dyDescent="0.25">
      <c r="H972" s="346"/>
      <c r="I972" s="347"/>
      <c r="N972" s="340"/>
    </row>
    <row r="973" spans="8:14" x14ac:dyDescent="0.25">
      <c r="H973" s="346"/>
      <c r="N973" s="340"/>
    </row>
    <row r="974" spans="8:14" ht="26.25" customHeight="1" x14ac:dyDescent="0.25">
      <c r="H974" s="346"/>
      <c r="I974" s="347"/>
      <c r="N974" s="340"/>
    </row>
    <row r="975" spans="8:14" x14ac:dyDescent="0.25">
      <c r="H975" s="346"/>
      <c r="N975" s="340"/>
    </row>
    <row r="976" spans="8:14" ht="26.25" customHeight="1" x14ac:dyDescent="0.25">
      <c r="H976" s="346"/>
      <c r="I976" s="347"/>
      <c r="N976" s="340"/>
    </row>
    <row r="977" spans="8:14" x14ac:dyDescent="0.25">
      <c r="H977" s="346"/>
      <c r="N977" s="340"/>
    </row>
    <row r="978" spans="8:14" ht="26.25" customHeight="1" x14ac:dyDescent="0.25">
      <c r="H978" s="346"/>
      <c r="I978" s="347"/>
      <c r="N978" s="340"/>
    </row>
    <row r="979" spans="8:14" x14ac:dyDescent="0.25">
      <c r="H979" s="346"/>
      <c r="N979" s="340"/>
    </row>
    <row r="980" spans="8:14" ht="26.25" customHeight="1" x14ac:dyDescent="0.25">
      <c r="H980" s="346"/>
      <c r="I980" s="347"/>
      <c r="N980" s="340"/>
    </row>
    <row r="981" spans="8:14" x14ac:dyDescent="0.25">
      <c r="H981" s="346"/>
      <c r="N981" s="340"/>
    </row>
    <row r="982" spans="8:14" ht="26.25" customHeight="1" x14ac:dyDescent="0.25">
      <c r="H982" s="346"/>
      <c r="I982" s="347"/>
      <c r="N982" s="340"/>
    </row>
    <row r="983" spans="8:14" x14ac:dyDescent="0.25">
      <c r="H983" s="346"/>
      <c r="N983" s="340"/>
    </row>
    <row r="984" spans="8:14" ht="26.25" customHeight="1" x14ac:dyDescent="0.25">
      <c r="H984" s="346"/>
      <c r="I984" s="347"/>
      <c r="N984" s="340"/>
    </row>
    <row r="985" spans="8:14" x14ac:dyDescent="0.25">
      <c r="H985" s="346"/>
      <c r="N985" s="340"/>
    </row>
    <row r="986" spans="8:14" ht="26.25" customHeight="1" x14ac:dyDescent="0.25">
      <c r="H986" s="346"/>
      <c r="I986" s="347"/>
      <c r="N986" s="340"/>
    </row>
    <row r="987" spans="8:14" x14ac:dyDescent="0.25">
      <c r="H987" s="346"/>
      <c r="N987" s="340"/>
    </row>
    <row r="988" spans="8:14" ht="26.25" customHeight="1" x14ac:dyDescent="0.25">
      <c r="H988" s="346"/>
      <c r="I988" s="347"/>
      <c r="N988" s="340"/>
    </row>
    <row r="989" spans="8:14" x14ac:dyDescent="0.25">
      <c r="H989" s="346"/>
      <c r="N989" s="340"/>
    </row>
    <row r="990" spans="8:14" ht="26.25" customHeight="1" x14ac:dyDescent="0.25">
      <c r="H990" s="346"/>
      <c r="I990" s="347"/>
      <c r="N990" s="340"/>
    </row>
    <row r="991" spans="8:14" x14ac:dyDescent="0.25">
      <c r="H991" s="346"/>
      <c r="N991" s="340"/>
    </row>
    <row r="992" spans="8:14" ht="26.25" customHeight="1" x14ac:dyDescent="0.25">
      <c r="H992" s="346"/>
      <c r="I992" s="347"/>
      <c r="N992" s="340"/>
    </row>
    <row r="993" spans="8:14" x14ac:dyDescent="0.25">
      <c r="N993" s="340"/>
    </row>
    <row r="994" spans="8:14" ht="26.25" customHeight="1" x14ac:dyDescent="0.25">
      <c r="N994" s="340"/>
    </row>
    <row r="995" spans="8:14" x14ac:dyDescent="0.25">
      <c r="N995" s="340"/>
    </row>
    <row r="996" spans="8:14" ht="26.25" customHeight="1" x14ac:dyDescent="0.25">
      <c r="N996" s="340"/>
    </row>
    <row r="997" spans="8:14" x14ac:dyDescent="0.25">
      <c r="N997" s="340"/>
    </row>
    <row r="998" spans="8:14" ht="26.25" customHeight="1" x14ac:dyDescent="0.25">
      <c r="N998" s="340"/>
    </row>
    <row r="999" spans="8:14" x14ac:dyDescent="0.25">
      <c r="N999" s="340"/>
    </row>
    <row r="1000" spans="8:14" ht="26.25" customHeight="1" x14ac:dyDescent="0.25">
      <c r="N1000" s="340"/>
    </row>
    <row r="1001" spans="8:14" x14ac:dyDescent="0.25">
      <c r="H1001" s="346"/>
      <c r="N1001" s="340"/>
    </row>
    <row r="1002" spans="8:14" ht="26.25" customHeight="1" x14ac:dyDescent="0.25">
      <c r="H1002" s="346"/>
      <c r="I1002" s="347"/>
      <c r="N1002" s="340"/>
    </row>
    <row r="1003" spans="8:14" x14ac:dyDescent="0.25">
      <c r="H1003" s="346"/>
      <c r="N1003" s="340"/>
    </row>
    <row r="1004" spans="8:14" ht="26.25" customHeight="1" x14ac:dyDescent="0.25">
      <c r="H1004" s="346"/>
      <c r="I1004" s="347"/>
      <c r="N1004" s="340"/>
    </row>
    <row r="1005" spans="8:14" x14ac:dyDescent="0.25">
      <c r="H1005" s="346"/>
      <c r="N1005" s="340"/>
    </row>
    <row r="1006" spans="8:14" ht="26.25" customHeight="1" x14ac:dyDescent="0.25">
      <c r="H1006" s="346"/>
      <c r="I1006" s="347"/>
      <c r="N1006" s="340"/>
    </row>
    <row r="1007" spans="8:14" x14ac:dyDescent="0.25">
      <c r="H1007" s="346"/>
      <c r="N1007" s="340"/>
    </row>
    <row r="1008" spans="8:14" ht="26.25" customHeight="1" x14ac:dyDescent="0.25">
      <c r="H1008" s="346"/>
      <c r="I1008" s="347"/>
      <c r="N1008" s="340"/>
    </row>
    <row r="1009" spans="8:14" x14ac:dyDescent="0.25">
      <c r="H1009" s="346"/>
      <c r="N1009" s="340"/>
    </row>
    <row r="1010" spans="8:14" ht="26.25" customHeight="1" x14ac:dyDescent="0.25">
      <c r="H1010" s="346"/>
      <c r="I1010" s="347"/>
      <c r="N1010" s="340"/>
    </row>
    <row r="1011" spans="8:14" x14ac:dyDescent="0.25">
      <c r="H1011" s="346"/>
      <c r="N1011" s="340"/>
    </row>
    <row r="1012" spans="8:14" ht="26.25" customHeight="1" x14ac:dyDescent="0.25">
      <c r="H1012" s="346"/>
      <c r="I1012" s="347"/>
      <c r="N1012" s="340"/>
    </row>
    <row r="1013" spans="8:14" x14ac:dyDescent="0.25">
      <c r="H1013" s="346"/>
      <c r="N1013" s="340"/>
    </row>
    <row r="1014" spans="8:14" ht="26.25" customHeight="1" x14ac:dyDescent="0.25">
      <c r="H1014" s="346"/>
      <c r="I1014" s="347"/>
      <c r="N1014" s="340"/>
    </row>
    <row r="1015" spans="8:14" x14ac:dyDescent="0.25">
      <c r="H1015" s="346"/>
      <c r="N1015" s="340"/>
    </row>
    <row r="1016" spans="8:14" ht="26.25" customHeight="1" x14ac:dyDescent="0.25">
      <c r="H1016" s="346"/>
      <c r="I1016" s="347"/>
      <c r="N1016" s="340"/>
    </row>
    <row r="1017" spans="8:14" x14ac:dyDescent="0.25">
      <c r="H1017" s="346"/>
      <c r="N1017" s="340"/>
    </row>
    <row r="1018" spans="8:14" ht="26.25" customHeight="1" x14ac:dyDescent="0.25">
      <c r="H1018" s="346"/>
      <c r="I1018" s="347"/>
      <c r="N1018" s="340"/>
    </row>
    <row r="1019" spans="8:14" x14ac:dyDescent="0.25">
      <c r="H1019" s="346"/>
      <c r="N1019" s="340"/>
    </row>
    <row r="1020" spans="8:14" ht="26.25" customHeight="1" x14ac:dyDescent="0.25">
      <c r="H1020" s="346"/>
      <c r="I1020" s="347"/>
      <c r="N1020" s="340"/>
    </row>
    <row r="1021" spans="8:14" x14ac:dyDescent="0.25">
      <c r="H1021" s="346"/>
      <c r="N1021" s="340"/>
    </row>
    <row r="1022" spans="8:14" ht="26.25" customHeight="1" x14ac:dyDescent="0.25">
      <c r="H1022" s="346"/>
      <c r="I1022" s="347"/>
      <c r="N1022" s="340"/>
    </row>
    <row r="1023" spans="8:14" x14ac:dyDescent="0.25">
      <c r="H1023" s="346"/>
      <c r="N1023" s="340"/>
    </row>
    <row r="1024" spans="8:14" ht="26.25" customHeight="1" x14ac:dyDescent="0.25">
      <c r="H1024" s="346"/>
      <c r="I1024" s="347"/>
      <c r="N1024" s="340"/>
    </row>
    <row r="1025" spans="8:14" x14ac:dyDescent="0.25">
      <c r="N1025" s="340"/>
    </row>
    <row r="1026" spans="8:14" ht="26.25" customHeight="1" x14ac:dyDescent="0.25">
      <c r="N1026" s="340"/>
    </row>
    <row r="1027" spans="8:14" ht="12.75" customHeight="1" x14ac:dyDescent="0.25">
      <c r="H1027" s="346"/>
      <c r="I1027" s="347"/>
      <c r="J1027" s="354"/>
      <c r="N1027" s="340"/>
    </row>
    <row r="1028" spans="8:14" x14ac:dyDescent="0.25">
      <c r="H1028" s="346"/>
      <c r="N1028" s="340"/>
    </row>
    <row r="1029" spans="8:14" x14ac:dyDescent="0.25">
      <c r="H1029" s="346"/>
      <c r="N1029" s="340"/>
    </row>
    <row r="1030" spans="8:14" x14ac:dyDescent="0.25">
      <c r="H1030" s="346"/>
      <c r="N1030" s="340"/>
    </row>
    <row r="1031" spans="8:14" x14ac:dyDescent="0.25">
      <c r="H1031" s="346"/>
      <c r="N1031" s="340"/>
    </row>
    <row r="1032" spans="8:14" x14ac:dyDescent="0.25">
      <c r="H1032" s="346"/>
      <c r="N1032" s="340"/>
    </row>
    <row r="1033" spans="8:14" x14ac:dyDescent="0.25">
      <c r="H1033" s="346"/>
      <c r="N1033" s="340"/>
    </row>
    <row r="1034" spans="8:14" x14ac:dyDescent="0.25">
      <c r="H1034" s="346"/>
      <c r="N1034" s="340"/>
    </row>
    <row r="1035" spans="8:14" x14ac:dyDescent="0.25">
      <c r="H1035" s="346"/>
      <c r="N1035" s="340"/>
    </row>
    <row r="1036" spans="8:14" x14ac:dyDescent="0.25">
      <c r="H1036" s="346"/>
      <c r="N1036" s="340"/>
    </row>
    <row r="1037" spans="8:14" x14ac:dyDescent="0.25">
      <c r="H1037" s="346"/>
      <c r="N1037" s="340"/>
    </row>
    <row r="1038" spans="8:14" x14ac:dyDescent="0.25">
      <c r="H1038" s="346"/>
      <c r="N1038" s="340"/>
    </row>
    <row r="1039" spans="8:14" x14ac:dyDescent="0.25">
      <c r="H1039" s="346"/>
      <c r="N1039" s="340"/>
    </row>
    <row r="1040" spans="8:14" x14ac:dyDescent="0.25">
      <c r="H1040" s="346"/>
      <c r="N1040" s="340"/>
    </row>
    <row r="1041" spans="8:14" x14ac:dyDescent="0.25">
      <c r="H1041" s="346"/>
      <c r="N1041" s="340"/>
    </row>
    <row r="1042" spans="8:14" ht="13.25" customHeight="1" x14ac:dyDescent="0.25">
      <c r="H1042" s="346"/>
      <c r="N1042" s="340"/>
    </row>
    <row r="1043" spans="8:14" x14ac:dyDescent="0.25">
      <c r="H1043" s="346"/>
      <c r="N1043" s="340"/>
    </row>
    <row r="1044" spans="8:14" x14ac:dyDescent="0.25">
      <c r="H1044" s="346"/>
      <c r="N1044" s="340"/>
    </row>
    <row r="1045" spans="8:14" x14ac:dyDescent="0.25">
      <c r="H1045" s="346"/>
      <c r="N1045" s="340"/>
    </row>
    <row r="1046" spans="8:14" x14ac:dyDescent="0.25">
      <c r="H1046" s="346"/>
      <c r="N1046" s="340"/>
    </row>
    <row r="1047" spans="8:14" ht="12.75" customHeight="1" x14ac:dyDescent="0.25">
      <c r="H1047" s="346"/>
      <c r="I1047" s="347"/>
      <c r="J1047" s="354"/>
      <c r="N1047" s="340"/>
    </row>
    <row r="1048" spans="8:14" x14ac:dyDescent="0.25">
      <c r="H1048" s="346"/>
      <c r="N1048" s="340"/>
    </row>
    <row r="1049" spans="8:14" x14ac:dyDescent="0.25">
      <c r="H1049" s="346"/>
      <c r="N1049" s="340"/>
    </row>
    <row r="1050" spans="8:14" x14ac:dyDescent="0.25">
      <c r="H1050" s="346"/>
      <c r="N1050" s="340"/>
    </row>
    <row r="1051" spans="8:14" x14ac:dyDescent="0.25">
      <c r="H1051" s="346"/>
      <c r="N1051" s="340"/>
    </row>
    <row r="1052" spans="8:14" x14ac:dyDescent="0.25">
      <c r="H1052" s="346"/>
      <c r="N1052" s="340"/>
    </row>
    <row r="1053" spans="8:14" x14ac:dyDescent="0.25">
      <c r="H1053" s="346"/>
      <c r="N1053" s="340"/>
    </row>
    <row r="1054" spans="8:14" x14ac:dyDescent="0.25">
      <c r="H1054" s="346"/>
      <c r="N1054" s="340"/>
    </row>
    <row r="1055" spans="8:14" x14ac:dyDescent="0.25">
      <c r="H1055" s="346"/>
      <c r="N1055" s="340"/>
    </row>
    <row r="1056" spans="8:14" x14ac:dyDescent="0.25">
      <c r="H1056" s="346"/>
      <c r="N1056" s="340"/>
    </row>
    <row r="1057" spans="8:14" x14ac:dyDescent="0.25">
      <c r="H1057" s="346"/>
      <c r="N1057" s="340"/>
    </row>
    <row r="1058" spans="8:14" x14ac:dyDescent="0.25">
      <c r="H1058" s="346"/>
      <c r="N1058" s="340"/>
    </row>
    <row r="1059" spans="8:14" x14ac:dyDescent="0.25">
      <c r="H1059" s="346"/>
      <c r="N1059" s="340"/>
    </row>
    <row r="1060" spans="8:14" x14ac:dyDescent="0.25">
      <c r="H1060" s="346"/>
      <c r="N1060" s="340"/>
    </row>
    <row r="1061" spans="8:14" x14ac:dyDescent="0.25">
      <c r="H1061" s="346"/>
      <c r="N1061" s="340"/>
    </row>
    <row r="1062" spans="8:14" x14ac:dyDescent="0.25">
      <c r="H1062" s="346"/>
      <c r="N1062" s="340"/>
    </row>
    <row r="1063" spans="8:14" x14ac:dyDescent="0.25">
      <c r="H1063" s="346"/>
      <c r="N1063" s="340"/>
    </row>
    <row r="1064" spans="8:14" ht="13.25" customHeight="1" x14ac:dyDescent="0.25">
      <c r="H1064" s="346"/>
      <c r="N1064" s="340"/>
    </row>
    <row r="1065" spans="8:14" x14ac:dyDescent="0.25">
      <c r="H1065" s="346"/>
      <c r="N1065" s="340"/>
    </row>
    <row r="1066" spans="8:14" x14ac:dyDescent="0.25">
      <c r="H1066" s="346"/>
      <c r="N1066" s="340"/>
    </row>
    <row r="1067" spans="8:14" x14ac:dyDescent="0.25">
      <c r="H1067" s="346"/>
      <c r="N1067" s="340"/>
    </row>
    <row r="1068" spans="8:14" x14ac:dyDescent="0.25">
      <c r="H1068" s="346"/>
      <c r="N1068" s="340"/>
    </row>
    <row r="1069" spans="8:14" ht="26.25" customHeight="1" x14ac:dyDescent="0.25">
      <c r="H1069" s="346"/>
      <c r="I1069" s="347"/>
      <c r="J1069" s="353"/>
      <c r="N1069" s="340"/>
    </row>
    <row r="1070" spans="8:14" x14ac:dyDescent="0.25">
      <c r="H1070" s="346"/>
      <c r="N1070" s="340"/>
    </row>
    <row r="1071" spans="8:14" x14ac:dyDescent="0.25">
      <c r="H1071" s="346"/>
      <c r="N1071" s="340"/>
    </row>
    <row r="1072" spans="8:14" x14ac:dyDescent="0.25">
      <c r="H1072" s="346"/>
      <c r="N1072" s="340"/>
    </row>
    <row r="1073" spans="8:14" x14ac:dyDescent="0.25">
      <c r="H1073" s="346"/>
      <c r="N1073" s="340"/>
    </row>
    <row r="1074" spans="8:14" x14ac:dyDescent="0.25">
      <c r="H1074" s="346"/>
      <c r="N1074" s="340"/>
    </row>
    <row r="1075" spans="8:14" x14ac:dyDescent="0.25">
      <c r="H1075" s="346"/>
      <c r="N1075" s="340"/>
    </row>
    <row r="1076" spans="8:14" x14ac:dyDescent="0.25">
      <c r="H1076" s="346"/>
      <c r="N1076" s="340"/>
    </row>
    <row r="1077" spans="8:14" x14ac:dyDescent="0.25">
      <c r="H1077" s="346"/>
      <c r="N1077" s="340"/>
    </row>
    <row r="1078" spans="8:14" x14ac:dyDescent="0.25">
      <c r="H1078" s="346"/>
      <c r="N1078" s="340"/>
    </row>
    <row r="1079" spans="8:14" x14ac:dyDescent="0.25">
      <c r="H1079" s="346"/>
      <c r="N1079" s="340"/>
    </row>
    <row r="1080" spans="8:14" x14ac:dyDescent="0.25">
      <c r="H1080" s="346"/>
      <c r="N1080" s="340"/>
    </row>
    <row r="1081" spans="8:14" x14ac:dyDescent="0.25">
      <c r="H1081" s="346"/>
      <c r="N1081" s="340"/>
    </row>
    <row r="1082" spans="8:14" x14ac:dyDescent="0.25">
      <c r="H1082" s="346"/>
      <c r="N1082" s="340"/>
    </row>
    <row r="1083" spans="8:14" x14ac:dyDescent="0.25">
      <c r="H1083" s="346"/>
      <c r="N1083" s="340"/>
    </row>
    <row r="1084" spans="8:14" x14ac:dyDescent="0.25">
      <c r="H1084" s="346"/>
      <c r="N1084" s="340"/>
    </row>
    <row r="1085" spans="8:14" x14ac:dyDescent="0.25">
      <c r="H1085" s="346"/>
      <c r="N1085" s="340"/>
    </row>
    <row r="1086" spans="8:14" x14ac:dyDescent="0.25">
      <c r="H1086" s="346"/>
      <c r="N1086" s="340"/>
    </row>
    <row r="1087" spans="8:14" x14ac:dyDescent="0.25">
      <c r="H1087" s="346"/>
      <c r="N1087" s="340"/>
    </row>
    <row r="1088" spans="8:14" ht="13.25" customHeight="1" x14ac:dyDescent="0.25">
      <c r="H1088" s="346"/>
      <c r="N1088" s="340"/>
    </row>
    <row r="1089" spans="8:14" x14ac:dyDescent="0.25">
      <c r="H1089" s="346"/>
      <c r="N1089" s="340"/>
    </row>
    <row r="1090" spans="8:14" x14ac:dyDescent="0.25">
      <c r="H1090" s="346"/>
      <c r="N1090" s="340"/>
    </row>
    <row r="1091" spans="8:14" x14ac:dyDescent="0.25">
      <c r="H1091" s="346"/>
      <c r="N1091" s="340"/>
    </row>
    <row r="1092" spans="8:14" x14ac:dyDescent="0.25">
      <c r="H1092" s="346"/>
      <c r="N1092" s="340"/>
    </row>
    <row r="1093" spans="8:14" ht="12.75" customHeight="1" x14ac:dyDescent="0.25">
      <c r="H1093" s="346"/>
      <c r="I1093" s="347"/>
      <c r="J1093" s="353"/>
      <c r="N1093" s="340"/>
    </row>
    <row r="1094" spans="8:14" x14ac:dyDescent="0.25">
      <c r="H1094" s="346"/>
      <c r="N1094" s="340"/>
    </row>
    <row r="1095" spans="8:14" x14ac:dyDescent="0.25">
      <c r="H1095" s="346"/>
      <c r="N1095" s="340"/>
    </row>
    <row r="1096" spans="8:14" x14ac:dyDescent="0.25">
      <c r="H1096" s="346"/>
      <c r="N1096" s="340"/>
    </row>
    <row r="1097" spans="8:14" x14ac:dyDescent="0.25">
      <c r="H1097" s="346"/>
      <c r="N1097" s="340"/>
    </row>
    <row r="1098" spans="8:14" x14ac:dyDescent="0.25">
      <c r="H1098" s="346"/>
      <c r="N1098" s="340"/>
    </row>
    <row r="1099" spans="8:14" x14ac:dyDescent="0.25">
      <c r="H1099" s="346"/>
      <c r="N1099" s="340"/>
    </row>
    <row r="1100" spans="8:14" x14ac:dyDescent="0.25">
      <c r="H1100" s="346"/>
      <c r="N1100" s="340"/>
    </row>
    <row r="1101" spans="8:14" x14ac:dyDescent="0.25">
      <c r="H1101" s="346"/>
      <c r="N1101" s="340"/>
    </row>
    <row r="1102" spans="8:14" ht="13.25" customHeight="1" x14ac:dyDescent="0.25">
      <c r="H1102" s="346"/>
      <c r="N1102" s="340"/>
    </row>
    <row r="1103" spans="8:14" ht="13.25" customHeight="1" x14ac:dyDescent="0.25">
      <c r="H1103" s="346"/>
      <c r="N1103" s="340"/>
    </row>
    <row r="1104" spans="8:14" x14ac:dyDescent="0.25">
      <c r="H1104" s="346"/>
      <c r="N1104" s="340"/>
    </row>
    <row r="1105" spans="8:14" x14ac:dyDescent="0.25">
      <c r="H1105" s="346"/>
      <c r="N1105" s="340"/>
    </row>
    <row r="1106" spans="8:14" x14ac:dyDescent="0.25">
      <c r="H1106" s="346"/>
      <c r="N1106" s="340"/>
    </row>
    <row r="1123" ht="13.25" customHeight="1" x14ac:dyDescent="0.25"/>
    <row r="1141" ht="13.25" customHeight="1" x14ac:dyDescent="0.25"/>
    <row r="1159" ht="13.25" customHeight="1" x14ac:dyDescent="0.25"/>
  </sheetData>
  <mergeCells count="50">
    <mergeCell ref="E374:F374"/>
    <mergeCell ref="E404:F404"/>
    <mergeCell ref="E427:F427"/>
    <mergeCell ref="E442:F442"/>
    <mergeCell ref="E472:F472"/>
    <mergeCell ref="E488:F488"/>
    <mergeCell ref="E517:F517"/>
    <mergeCell ref="E523:F523"/>
    <mergeCell ref="E543:F543"/>
    <mergeCell ref="E64:F64"/>
    <mergeCell ref="E87:F87"/>
    <mergeCell ref="E108:F108"/>
    <mergeCell ref="E134:F134"/>
    <mergeCell ref="E158:F158"/>
    <mergeCell ref="E166:F166"/>
    <mergeCell ref="E191:F191"/>
    <mergeCell ref="E206:F206"/>
    <mergeCell ref="E219:F219"/>
    <mergeCell ref="E238:F238"/>
    <mergeCell ref="E259:F259"/>
    <mergeCell ref="E264:F264"/>
    <mergeCell ref="E9:F9"/>
    <mergeCell ref="E16:F16"/>
    <mergeCell ref="E23:F23"/>
    <mergeCell ref="E46:F46"/>
    <mergeCell ref="A3:F3"/>
    <mergeCell ref="A4:F4"/>
    <mergeCell ref="A6:A7"/>
    <mergeCell ref="B6:B7"/>
    <mergeCell ref="C6:C7"/>
    <mergeCell ref="D6:E6"/>
    <mergeCell ref="F6:F7"/>
    <mergeCell ref="E318:F318"/>
    <mergeCell ref="E293:F293"/>
    <mergeCell ref="E297:F297"/>
    <mergeCell ref="E301:F301"/>
    <mergeCell ref="E343:F343"/>
    <mergeCell ref="E566:F566"/>
    <mergeCell ref="E591:F591"/>
    <mergeCell ref="E638:F638"/>
    <mergeCell ref="E686:F686"/>
    <mergeCell ref="E700:F700"/>
    <mergeCell ref="E868:F868"/>
    <mergeCell ref="B905:F905"/>
    <mergeCell ref="B906:F906"/>
    <mergeCell ref="E732:F732"/>
    <mergeCell ref="E750:F750"/>
    <mergeCell ref="E772:F772"/>
    <mergeCell ref="E818:F818"/>
    <mergeCell ref="E865:F865"/>
  </mergeCells>
  <conditionalFormatting sqref="J907 J966 J1027 J1047 J1069 J1093">
    <cfRule type="expression" dxfId="10" priority="19" stopIfTrue="1">
      <formula>NOT(ISERROR(SEARCH("ZE",J907)))</formula>
    </cfRule>
  </conditionalFormatting>
  <conditionalFormatting sqref="A902:A906">
    <cfRule type="containsText" dxfId="9" priority="10" operator="containsText" text="ZE">
      <formula>NOT(ISERROR(SEARCH("ZE",A902)))</formula>
    </cfRule>
  </conditionalFormatting>
  <conditionalFormatting sqref="C902:C904 C906">
    <cfRule type="containsText" dxfId="8" priority="9" operator="containsText" text="ze">
      <formula>NOT(ISERROR(SEARCH("ze",C902)))</formula>
    </cfRule>
  </conditionalFormatting>
  <conditionalFormatting sqref="A3">
    <cfRule type="containsText" dxfId="7" priority="8" operator="containsText" text="ZE">
      <formula>NOT(ISERROR(SEARCH("ZE",A3)))</formula>
    </cfRule>
  </conditionalFormatting>
  <conditionalFormatting sqref="C3">
    <cfRule type="containsText" dxfId="6" priority="7" operator="containsText" text="ze">
      <formula>NOT(ISERROR(SEARCH("ze",C3)))</formula>
    </cfRule>
  </conditionalFormatting>
  <conditionalFormatting sqref="C4">
    <cfRule type="containsText" dxfId="5" priority="6" operator="containsText" text="ze">
      <formula>NOT(ISERROR(SEARCH("ze",C4)))</formula>
    </cfRule>
  </conditionalFormatting>
  <conditionalFormatting sqref="A6:A7">
    <cfRule type="containsText" dxfId="4" priority="5" operator="containsText" text="ZE">
      <formula>NOT(ISERROR(SEARCH("ZE",A6)))</formula>
    </cfRule>
  </conditionalFormatting>
  <conditionalFormatting sqref="C6:C7">
    <cfRule type="containsText" dxfId="3" priority="4" operator="containsText" text="ze">
      <formula>NOT(ISERROR(SEARCH("ze",C6)))</formula>
    </cfRule>
  </conditionalFormatting>
  <conditionalFormatting sqref="A8">
    <cfRule type="containsText" dxfId="2" priority="3" operator="containsText" text="ZE">
      <formula>NOT(ISERROR(SEARCH("ZE",A8)))</formula>
    </cfRule>
  </conditionalFormatting>
  <conditionalFormatting sqref="C8">
    <cfRule type="containsText" dxfId="1" priority="2" operator="containsText" text="ze">
      <formula>NOT(ISERROR(SEARCH("ze",C8)))</formula>
    </cfRule>
  </conditionalFormatting>
  <conditionalFormatting sqref="C905">
    <cfRule type="containsText" dxfId="0" priority="1" operator="containsText" text="ze">
      <formula>NOT(ISERROR(SEARCH("ze",C905)))</formula>
    </cfRule>
  </conditionalFormatting>
  <pageMargins left="0.78740157480314965" right="0.78740157480314965" top="0.78740157480314965" bottom="0.78740157480314965" header="0.51181102362204722" footer="0.51181102362204722"/>
  <pageSetup paperSize="9" scale="75" orientation="portrait" r:id="rId1"/>
  <headerFooter alignWithMargins="0">
    <oddFooter>&amp;RSeite &amp;P</oddFooter>
  </headerFooter>
  <rowBreaks count="8" manualBreakCount="8">
    <brk id="73" max="5" man="1"/>
    <brk id="137" max="5" man="1"/>
    <brk id="459" max="5" man="1"/>
    <brk id="902" max="5" man="1"/>
    <brk id="949" max="5" man="1"/>
    <brk id="992" max="5" man="1"/>
    <brk id="1042" max="5" man="1"/>
    <brk id="1104" max="5" man="1"/>
  </rowBreaks>
  <drawing r:id="rId2"/>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0">
    <tabColor rgb="FF7030A0"/>
    <pageSetUpPr fitToPage="1"/>
  </sheetPr>
  <dimension ref="A1:E533"/>
  <sheetViews>
    <sheetView topLeftCell="A325" workbookViewId="0">
      <selection activeCell="A333" sqref="A333:A347"/>
    </sheetView>
  </sheetViews>
  <sheetFormatPr baseColWidth="10" defaultColWidth="10" defaultRowHeight="12.5" x14ac:dyDescent="0.25"/>
  <cols>
    <col min="1" max="1" width="12" style="325" customWidth="1"/>
    <col min="2" max="2" width="53.08203125" style="295" customWidth="1"/>
    <col min="3" max="3" width="16.6640625" style="295" customWidth="1"/>
    <col min="4" max="4" width="17.08203125" style="295" customWidth="1"/>
    <col min="5" max="5" width="10" style="312"/>
    <col min="6" max="16384" width="10" style="296"/>
  </cols>
  <sheetData>
    <row r="1" spans="1:5" ht="14" x14ac:dyDescent="0.3">
      <c r="A1" s="293" t="s">
        <v>331</v>
      </c>
      <c r="B1" s="293"/>
      <c r="C1" s="293"/>
      <c r="D1" s="294" t="s">
        <v>4110</v>
      </c>
      <c r="E1" s="295"/>
    </row>
    <row r="2" spans="1:5" ht="13" x14ac:dyDescent="0.3">
      <c r="A2" s="297"/>
      <c r="B2" s="297"/>
      <c r="C2" s="297"/>
      <c r="D2" s="297"/>
      <c r="E2" s="295"/>
    </row>
    <row r="3" spans="1:5" s="299" customFormat="1" ht="21" customHeight="1" x14ac:dyDescent="0.3">
      <c r="A3" s="676" t="s">
        <v>332</v>
      </c>
      <c r="B3" s="705"/>
      <c r="C3" s="705"/>
      <c r="D3" s="705"/>
      <c r="E3" s="298"/>
    </row>
    <row r="4" spans="1:5" s="299" customFormat="1" ht="21" customHeight="1" x14ac:dyDescent="0.3">
      <c r="A4" s="678" t="s">
        <v>4130</v>
      </c>
      <c r="B4" s="705"/>
      <c r="C4" s="705"/>
      <c r="D4" s="705"/>
      <c r="E4" s="298"/>
    </row>
    <row r="5" spans="1:5" s="299" customFormat="1" ht="14" x14ac:dyDescent="0.3">
      <c r="A5" s="300"/>
      <c r="B5" s="300"/>
      <c r="C5" s="300"/>
      <c r="D5" s="300"/>
      <c r="E5" s="298"/>
    </row>
    <row r="6" spans="1:5" s="303" customFormat="1" ht="44.25" customHeight="1" x14ac:dyDescent="0.3">
      <c r="A6" s="301" t="s">
        <v>63</v>
      </c>
      <c r="B6" s="301" t="s">
        <v>334</v>
      </c>
      <c r="C6" s="301" t="s">
        <v>335</v>
      </c>
      <c r="D6" s="301" t="s">
        <v>4111</v>
      </c>
      <c r="E6" s="302"/>
    </row>
    <row r="7" spans="1:5" s="307" customFormat="1" ht="13" x14ac:dyDescent="0.3">
      <c r="A7" s="304">
        <v>1</v>
      </c>
      <c r="B7" s="305">
        <v>2</v>
      </c>
      <c r="C7" s="304">
        <v>3</v>
      </c>
      <c r="D7" s="304">
        <v>4</v>
      </c>
      <c r="E7" s="306"/>
    </row>
    <row r="8" spans="1:5" ht="21" customHeight="1" x14ac:dyDescent="0.25">
      <c r="A8" s="383" t="s">
        <v>336</v>
      </c>
      <c r="B8" s="384"/>
      <c r="C8" s="385"/>
      <c r="D8" s="386"/>
    </row>
    <row r="9" spans="1:5" ht="28" x14ac:dyDescent="0.25">
      <c r="A9" s="317" t="s">
        <v>337</v>
      </c>
      <c r="B9" s="387" t="s">
        <v>3301</v>
      </c>
      <c r="C9" s="317">
        <v>1</v>
      </c>
      <c r="D9" s="318">
        <v>2.1474000000000002</v>
      </c>
    </row>
    <row r="10" spans="1:5" ht="42" x14ac:dyDescent="0.25">
      <c r="A10" s="317" t="s">
        <v>338</v>
      </c>
      <c r="B10" s="387" t="s">
        <v>4112</v>
      </c>
      <c r="C10" s="317">
        <v>1</v>
      </c>
      <c r="D10" s="318">
        <v>1.5117</v>
      </c>
    </row>
    <row r="11" spans="1:5" ht="14" x14ac:dyDescent="0.25">
      <c r="A11" s="706" t="s">
        <v>339</v>
      </c>
      <c r="B11" s="708" t="s">
        <v>4113</v>
      </c>
      <c r="C11" s="317">
        <v>1</v>
      </c>
      <c r="D11" s="318">
        <v>1.7481</v>
      </c>
    </row>
    <row r="12" spans="1:5" ht="14" x14ac:dyDescent="0.25">
      <c r="A12" s="707"/>
      <c r="B12" s="699"/>
      <c r="C12" s="317">
        <v>2</v>
      </c>
      <c r="D12" s="318">
        <v>1.7481</v>
      </c>
    </row>
    <row r="13" spans="1:5" ht="14" x14ac:dyDescent="0.25">
      <c r="A13" s="707"/>
      <c r="B13" s="699"/>
      <c r="C13" s="317">
        <v>3</v>
      </c>
      <c r="D13" s="318">
        <v>1.7481</v>
      </c>
    </row>
    <row r="14" spans="1:5" ht="14" x14ac:dyDescent="0.25">
      <c r="A14" s="707"/>
      <c r="B14" s="699"/>
      <c r="C14" s="317">
        <v>4</v>
      </c>
      <c r="D14" s="318">
        <v>1.7481</v>
      </c>
    </row>
    <row r="15" spans="1:5" ht="14" x14ac:dyDescent="0.25">
      <c r="A15" s="707"/>
      <c r="B15" s="699"/>
      <c r="C15" s="317">
        <v>5</v>
      </c>
      <c r="D15" s="318">
        <v>1.7481</v>
      </c>
    </row>
    <row r="16" spans="1:5" ht="14" x14ac:dyDescent="0.25">
      <c r="A16" s="707"/>
      <c r="B16" s="699"/>
      <c r="C16" s="317">
        <v>6</v>
      </c>
      <c r="D16" s="318">
        <v>1.7481</v>
      </c>
    </row>
    <row r="17" spans="1:4" ht="14" x14ac:dyDescent="0.25">
      <c r="A17" s="707"/>
      <c r="B17" s="699"/>
      <c r="C17" s="317">
        <v>7</v>
      </c>
      <c r="D17" s="318">
        <v>1.7481</v>
      </c>
    </row>
    <row r="18" spans="1:4" ht="14" x14ac:dyDescent="0.25">
      <c r="A18" s="707"/>
      <c r="B18" s="699"/>
      <c r="C18" s="317">
        <v>8</v>
      </c>
      <c r="D18" s="318">
        <v>1.7451000000000001</v>
      </c>
    </row>
    <row r="19" spans="1:4" ht="14" x14ac:dyDescent="0.25">
      <c r="A19" s="707"/>
      <c r="B19" s="699"/>
      <c r="C19" s="317">
        <v>9</v>
      </c>
      <c r="D19" s="318">
        <v>1.7141</v>
      </c>
    </row>
    <row r="20" spans="1:4" ht="14" x14ac:dyDescent="0.25">
      <c r="A20" s="707"/>
      <c r="B20" s="699"/>
      <c r="C20" s="317">
        <v>10</v>
      </c>
      <c r="D20" s="318">
        <v>1.6830000000000001</v>
      </c>
    </row>
    <row r="21" spans="1:4" ht="14" x14ac:dyDescent="0.25">
      <c r="A21" s="707"/>
      <c r="B21" s="699"/>
      <c r="C21" s="317">
        <v>11</v>
      </c>
      <c r="D21" s="318">
        <v>1.6518999999999999</v>
      </c>
    </row>
    <row r="22" spans="1:4" ht="14" x14ac:dyDescent="0.25">
      <c r="A22" s="707"/>
      <c r="B22" s="699"/>
      <c r="C22" s="317">
        <v>12</v>
      </c>
      <c r="D22" s="318">
        <v>1.6208</v>
      </c>
    </row>
    <row r="23" spans="1:4" ht="14" x14ac:dyDescent="0.25">
      <c r="A23" s="707"/>
      <c r="B23" s="699"/>
      <c r="C23" s="317">
        <v>13</v>
      </c>
      <c r="D23" s="318">
        <v>1.5896999999999999</v>
      </c>
    </row>
    <row r="24" spans="1:4" ht="14" x14ac:dyDescent="0.25">
      <c r="A24" s="707"/>
      <c r="B24" s="699"/>
      <c r="C24" s="317">
        <v>14</v>
      </c>
      <c r="D24" s="318">
        <v>1.5586</v>
      </c>
    </row>
    <row r="25" spans="1:4" ht="14" x14ac:dyDescent="0.25">
      <c r="A25" s="707"/>
      <c r="B25" s="699"/>
      <c r="C25" s="317">
        <v>15</v>
      </c>
      <c r="D25" s="318">
        <v>1.5275000000000001</v>
      </c>
    </row>
    <row r="26" spans="1:4" ht="14" x14ac:dyDescent="0.25">
      <c r="A26" s="707"/>
      <c r="B26" s="699"/>
      <c r="C26" s="317">
        <v>16</v>
      </c>
      <c r="D26" s="318">
        <v>1.4964</v>
      </c>
    </row>
    <row r="27" spans="1:4" ht="14" x14ac:dyDescent="0.25">
      <c r="A27" s="707"/>
      <c r="B27" s="699"/>
      <c r="C27" s="317">
        <v>17</v>
      </c>
      <c r="D27" s="318">
        <v>1.4653</v>
      </c>
    </row>
    <row r="28" spans="1:4" ht="14" x14ac:dyDescent="0.25">
      <c r="A28" s="707"/>
      <c r="B28" s="699"/>
      <c r="C28" s="317">
        <v>18</v>
      </c>
      <c r="D28" s="318">
        <v>1.4342999999999999</v>
      </c>
    </row>
    <row r="29" spans="1:4" ht="14" x14ac:dyDescent="0.25">
      <c r="A29" s="707"/>
      <c r="B29" s="699"/>
      <c r="C29" s="317">
        <v>19</v>
      </c>
      <c r="D29" s="318">
        <v>1.4032</v>
      </c>
    </row>
    <row r="30" spans="1:4" ht="14" x14ac:dyDescent="0.25">
      <c r="A30" s="706" t="s">
        <v>340</v>
      </c>
      <c r="B30" s="708" t="s">
        <v>4114</v>
      </c>
      <c r="C30" s="317">
        <v>1</v>
      </c>
      <c r="D30" s="318">
        <v>1.7012</v>
      </c>
    </row>
    <row r="31" spans="1:4" ht="14" x14ac:dyDescent="0.25">
      <c r="A31" s="707"/>
      <c r="B31" s="699"/>
      <c r="C31" s="317">
        <v>2</v>
      </c>
      <c r="D31" s="318">
        <v>1.7012</v>
      </c>
    </row>
    <row r="32" spans="1:4" ht="14" x14ac:dyDescent="0.25">
      <c r="A32" s="707"/>
      <c r="B32" s="699"/>
      <c r="C32" s="317">
        <v>3</v>
      </c>
      <c r="D32" s="318">
        <v>1.7012</v>
      </c>
    </row>
    <row r="33" spans="1:4" ht="14" x14ac:dyDescent="0.25">
      <c r="A33" s="707"/>
      <c r="B33" s="699"/>
      <c r="C33" s="317">
        <v>4</v>
      </c>
      <c r="D33" s="318">
        <v>1.7012</v>
      </c>
    </row>
    <row r="34" spans="1:4" ht="14" x14ac:dyDescent="0.25">
      <c r="A34" s="707"/>
      <c r="B34" s="699"/>
      <c r="C34" s="317">
        <v>5</v>
      </c>
      <c r="D34" s="318">
        <v>1.7012</v>
      </c>
    </row>
    <row r="35" spans="1:4" ht="14" x14ac:dyDescent="0.25">
      <c r="A35" s="707"/>
      <c r="B35" s="699"/>
      <c r="C35" s="317">
        <v>6</v>
      </c>
      <c r="D35" s="318">
        <v>1.7012</v>
      </c>
    </row>
    <row r="36" spans="1:4" ht="14" x14ac:dyDescent="0.25">
      <c r="A36" s="707"/>
      <c r="B36" s="699"/>
      <c r="C36" s="317">
        <v>7</v>
      </c>
      <c r="D36" s="318">
        <v>1.7012</v>
      </c>
    </row>
    <row r="37" spans="1:4" ht="14" x14ac:dyDescent="0.25">
      <c r="A37" s="707"/>
      <c r="B37" s="699"/>
      <c r="C37" s="317">
        <v>8</v>
      </c>
      <c r="D37" s="318">
        <v>1.6659999999999999</v>
      </c>
    </row>
    <row r="38" spans="1:4" ht="14" x14ac:dyDescent="0.25">
      <c r="A38" s="707"/>
      <c r="B38" s="699"/>
      <c r="C38" s="317">
        <v>9</v>
      </c>
      <c r="D38" s="318">
        <v>1.6252</v>
      </c>
    </row>
    <row r="39" spans="1:4" ht="14" x14ac:dyDescent="0.25">
      <c r="A39" s="707"/>
      <c r="B39" s="699"/>
      <c r="C39" s="317">
        <v>10</v>
      </c>
      <c r="D39" s="318">
        <v>1.5844</v>
      </c>
    </row>
    <row r="40" spans="1:4" ht="14" x14ac:dyDescent="0.25">
      <c r="A40" s="707"/>
      <c r="B40" s="699"/>
      <c r="C40" s="317">
        <v>11</v>
      </c>
      <c r="D40" s="318">
        <v>1.5437000000000001</v>
      </c>
    </row>
    <row r="41" spans="1:4" ht="14" x14ac:dyDescent="0.25">
      <c r="A41" s="707"/>
      <c r="B41" s="699"/>
      <c r="C41" s="317">
        <v>12</v>
      </c>
      <c r="D41" s="318">
        <v>1.5028999999999999</v>
      </c>
    </row>
    <row r="42" spans="1:4" ht="14" x14ac:dyDescent="0.25">
      <c r="A42" s="707"/>
      <c r="B42" s="699"/>
      <c r="C42" s="317">
        <v>13</v>
      </c>
      <c r="D42" s="318">
        <v>1.4621</v>
      </c>
    </row>
    <row r="43" spans="1:4" ht="14" x14ac:dyDescent="0.25">
      <c r="A43" s="707"/>
      <c r="B43" s="699"/>
      <c r="C43" s="317">
        <v>14</v>
      </c>
      <c r="D43" s="318">
        <v>1.4214</v>
      </c>
    </row>
    <row r="44" spans="1:4" ht="14" x14ac:dyDescent="0.25">
      <c r="A44" s="707"/>
      <c r="B44" s="699"/>
      <c r="C44" s="317">
        <v>15</v>
      </c>
      <c r="D44" s="318">
        <v>1.3806</v>
      </c>
    </row>
    <row r="45" spans="1:4" ht="14" x14ac:dyDescent="0.25">
      <c r="A45" s="707"/>
      <c r="B45" s="699"/>
      <c r="C45" s="317">
        <v>16</v>
      </c>
      <c r="D45" s="318">
        <v>1.3398000000000001</v>
      </c>
    </row>
    <row r="46" spans="1:4" ht="14" x14ac:dyDescent="0.25">
      <c r="A46" s="707"/>
      <c r="B46" s="699"/>
      <c r="C46" s="317">
        <v>17</v>
      </c>
      <c r="D46" s="318">
        <v>1.2989999999999999</v>
      </c>
    </row>
    <row r="47" spans="1:4" ht="14" x14ac:dyDescent="0.25">
      <c r="A47" s="707"/>
      <c r="B47" s="699"/>
      <c r="C47" s="317">
        <v>18</v>
      </c>
      <c r="D47" s="318">
        <v>1.2583</v>
      </c>
    </row>
    <row r="48" spans="1:4" ht="14" x14ac:dyDescent="0.25">
      <c r="A48" s="707"/>
      <c r="B48" s="699"/>
      <c r="C48" s="317">
        <v>19</v>
      </c>
      <c r="D48" s="318">
        <v>1.2175</v>
      </c>
    </row>
    <row r="49" spans="1:4" ht="21" customHeight="1" x14ac:dyDescent="0.25">
      <c r="A49" s="388" t="s">
        <v>341</v>
      </c>
      <c r="B49" s="389"/>
      <c r="C49" s="390"/>
      <c r="D49" s="391"/>
    </row>
    <row r="50" spans="1:4" ht="14" x14ac:dyDescent="0.25">
      <c r="A50" s="706" t="s">
        <v>342</v>
      </c>
      <c r="B50" s="708" t="s">
        <v>3305</v>
      </c>
      <c r="C50" s="317">
        <v>1</v>
      </c>
      <c r="D50" s="318">
        <v>1.3345</v>
      </c>
    </row>
    <row r="51" spans="1:4" ht="14" x14ac:dyDescent="0.25">
      <c r="A51" s="707"/>
      <c r="B51" s="699"/>
      <c r="C51" s="317">
        <v>2</v>
      </c>
      <c r="D51" s="318">
        <v>1.3129999999999999</v>
      </c>
    </row>
    <row r="52" spans="1:4" ht="14" x14ac:dyDescent="0.25">
      <c r="A52" s="707"/>
      <c r="B52" s="699"/>
      <c r="C52" s="317">
        <v>3</v>
      </c>
      <c r="D52" s="318">
        <v>1.2905</v>
      </c>
    </row>
    <row r="53" spans="1:4" ht="14" x14ac:dyDescent="0.25">
      <c r="A53" s="707"/>
      <c r="B53" s="699"/>
      <c r="C53" s="317">
        <v>4</v>
      </c>
      <c r="D53" s="318">
        <v>1.268</v>
      </c>
    </row>
    <row r="54" spans="1:4" ht="14" x14ac:dyDescent="0.25">
      <c r="A54" s="707"/>
      <c r="B54" s="699"/>
      <c r="C54" s="317">
        <v>5</v>
      </c>
      <c r="D54" s="318">
        <v>1.2455000000000001</v>
      </c>
    </row>
    <row r="55" spans="1:4" ht="14" x14ac:dyDescent="0.25">
      <c r="A55" s="707"/>
      <c r="B55" s="699"/>
      <c r="C55" s="317">
        <v>6</v>
      </c>
      <c r="D55" s="318">
        <v>1.2229000000000001</v>
      </c>
    </row>
    <row r="56" spans="1:4" ht="14" x14ac:dyDescent="0.25">
      <c r="A56" s="707"/>
      <c r="B56" s="699"/>
      <c r="C56" s="317">
        <v>7</v>
      </c>
      <c r="D56" s="318">
        <v>1.2003999999999999</v>
      </c>
    </row>
    <row r="57" spans="1:4" ht="14" x14ac:dyDescent="0.25">
      <c r="A57" s="706" t="s">
        <v>344</v>
      </c>
      <c r="B57" s="708" t="s">
        <v>3306</v>
      </c>
      <c r="C57" s="317">
        <v>1</v>
      </c>
      <c r="D57" s="318">
        <v>1.2614000000000001</v>
      </c>
    </row>
    <row r="58" spans="1:4" ht="14" x14ac:dyDescent="0.25">
      <c r="A58" s="707"/>
      <c r="B58" s="699"/>
      <c r="C58" s="317">
        <v>2</v>
      </c>
      <c r="D58" s="318">
        <v>1.2361</v>
      </c>
    </row>
    <row r="59" spans="1:4" ht="14" x14ac:dyDescent="0.25">
      <c r="A59" s="707"/>
      <c r="B59" s="699"/>
      <c r="C59" s="317">
        <v>3</v>
      </c>
      <c r="D59" s="318">
        <v>1.2113</v>
      </c>
    </row>
    <row r="60" spans="1:4" ht="14" x14ac:dyDescent="0.25">
      <c r="A60" s="707"/>
      <c r="B60" s="699"/>
      <c r="C60" s="317">
        <v>4</v>
      </c>
      <c r="D60" s="318">
        <v>1.1866000000000001</v>
      </c>
    </row>
    <row r="61" spans="1:4" ht="14" x14ac:dyDescent="0.25">
      <c r="A61" s="707"/>
      <c r="B61" s="699"/>
      <c r="C61" s="317">
        <v>5</v>
      </c>
      <c r="D61" s="318">
        <v>1.1617999999999999</v>
      </c>
    </row>
    <row r="62" spans="1:4" ht="14" x14ac:dyDescent="0.25">
      <c r="A62" s="707"/>
      <c r="B62" s="699"/>
      <c r="C62" s="317">
        <v>6</v>
      </c>
      <c r="D62" s="318">
        <v>1.137</v>
      </c>
    </row>
    <row r="63" spans="1:4" ht="14" x14ac:dyDescent="0.25">
      <c r="A63" s="707"/>
      <c r="B63" s="699"/>
      <c r="C63" s="317">
        <v>7</v>
      </c>
      <c r="D63" s="318">
        <v>1.1122000000000001</v>
      </c>
    </row>
    <row r="64" spans="1:4" ht="14" x14ac:dyDescent="0.25">
      <c r="A64" s="709"/>
      <c r="B64" s="700"/>
      <c r="C64" s="320">
        <v>8</v>
      </c>
      <c r="D64" s="321">
        <v>1.0873999999999999</v>
      </c>
    </row>
    <row r="65" spans="1:4" ht="14" x14ac:dyDescent="0.25">
      <c r="A65" s="710" t="s">
        <v>346</v>
      </c>
      <c r="B65" s="711" t="s">
        <v>4115</v>
      </c>
      <c r="C65" s="323">
        <v>1</v>
      </c>
      <c r="D65" s="324">
        <v>1.5088999999999999</v>
      </c>
    </row>
    <row r="66" spans="1:4" ht="14" x14ac:dyDescent="0.25">
      <c r="A66" s="707"/>
      <c r="B66" s="699"/>
      <c r="C66" s="317">
        <v>2</v>
      </c>
      <c r="D66" s="318">
        <v>1.3358000000000001</v>
      </c>
    </row>
    <row r="67" spans="1:4" ht="14" x14ac:dyDescent="0.25">
      <c r="A67" s="707"/>
      <c r="B67" s="699"/>
      <c r="C67" s="317">
        <v>3</v>
      </c>
      <c r="D67" s="318">
        <v>1.3084</v>
      </c>
    </row>
    <row r="68" spans="1:4" ht="14" x14ac:dyDescent="0.25">
      <c r="A68" s="707"/>
      <c r="B68" s="699"/>
      <c r="C68" s="317">
        <v>4</v>
      </c>
      <c r="D68" s="318">
        <v>1.2935000000000001</v>
      </c>
    </row>
    <row r="69" spans="1:4" ht="14" x14ac:dyDescent="0.25">
      <c r="A69" s="707"/>
      <c r="B69" s="699"/>
      <c r="C69" s="317">
        <v>5</v>
      </c>
      <c r="D69" s="318">
        <v>1.2786</v>
      </c>
    </row>
    <row r="70" spans="1:4" ht="14" x14ac:dyDescent="0.25">
      <c r="A70" s="707"/>
      <c r="B70" s="699"/>
      <c r="C70" s="317">
        <v>6</v>
      </c>
      <c r="D70" s="318">
        <v>1.2636000000000001</v>
      </c>
    </row>
    <row r="71" spans="1:4" ht="14" x14ac:dyDescent="0.25">
      <c r="A71" s="707"/>
      <c r="B71" s="699"/>
      <c r="C71" s="317">
        <v>7</v>
      </c>
      <c r="D71" s="318">
        <v>1.2486999999999999</v>
      </c>
    </row>
    <row r="72" spans="1:4" ht="14" x14ac:dyDescent="0.25">
      <c r="A72" s="707"/>
      <c r="B72" s="699"/>
      <c r="C72" s="317">
        <v>8</v>
      </c>
      <c r="D72" s="318">
        <v>1.2337</v>
      </c>
    </row>
    <row r="73" spans="1:4" ht="14" x14ac:dyDescent="0.25">
      <c r="A73" s="707"/>
      <c r="B73" s="699"/>
      <c r="C73" s="317">
        <v>9</v>
      </c>
      <c r="D73" s="318">
        <v>1.2188000000000001</v>
      </c>
    </row>
    <row r="74" spans="1:4" ht="14" x14ac:dyDescent="0.25">
      <c r="A74" s="707"/>
      <c r="B74" s="699"/>
      <c r="C74" s="317">
        <v>10</v>
      </c>
      <c r="D74" s="318">
        <v>1.2039</v>
      </c>
    </row>
    <row r="75" spans="1:4" ht="14" x14ac:dyDescent="0.25">
      <c r="A75" s="707"/>
      <c r="B75" s="699"/>
      <c r="C75" s="317">
        <v>11</v>
      </c>
      <c r="D75" s="318">
        <v>1.1889000000000001</v>
      </c>
    </row>
    <row r="76" spans="1:4" ht="14" x14ac:dyDescent="0.25">
      <c r="A76" s="707"/>
      <c r="B76" s="699"/>
      <c r="C76" s="317">
        <v>12</v>
      </c>
      <c r="D76" s="318">
        <v>1.1739999999999999</v>
      </c>
    </row>
    <row r="77" spans="1:4" ht="14" x14ac:dyDescent="0.25">
      <c r="A77" s="707"/>
      <c r="B77" s="699"/>
      <c r="C77" s="317">
        <v>13</v>
      </c>
      <c r="D77" s="318">
        <v>1.1591</v>
      </c>
    </row>
    <row r="78" spans="1:4" ht="14" x14ac:dyDescent="0.25">
      <c r="A78" s="707"/>
      <c r="B78" s="699"/>
      <c r="C78" s="317">
        <v>14</v>
      </c>
      <c r="D78" s="318">
        <v>1.1440999999999999</v>
      </c>
    </row>
    <row r="79" spans="1:4" ht="14" x14ac:dyDescent="0.25">
      <c r="A79" s="707"/>
      <c r="B79" s="699"/>
      <c r="C79" s="317">
        <v>15</v>
      </c>
      <c r="D79" s="318">
        <v>1.1292</v>
      </c>
    </row>
    <row r="80" spans="1:4" ht="14" x14ac:dyDescent="0.25">
      <c r="A80" s="707"/>
      <c r="B80" s="699"/>
      <c r="C80" s="317">
        <v>16</v>
      </c>
      <c r="D80" s="318">
        <v>1.1143000000000001</v>
      </c>
    </row>
    <row r="81" spans="1:4" ht="14" x14ac:dyDescent="0.25">
      <c r="A81" s="707"/>
      <c r="B81" s="699"/>
      <c r="C81" s="317">
        <v>17</v>
      </c>
      <c r="D81" s="318">
        <v>1.0992999999999999</v>
      </c>
    </row>
    <row r="82" spans="1:4" ht="14" x14ac:dyDescent="0.25">
      <c r="A82" s="706" t="s">
        <v>347</v>
      </c>
      <c r="B82" s="708" t="s">
        <v>3308</v>
      </c>
      <c r="C82" s="317">
        <v>1</v>
      </c>
      <c r="D82" s="318">
        <v>1.4802</v>
      </c>
    </row>
    <row r="83" spans="1:4" ht="14" x14ac:dyDescent="0.25">
      <c r="A83" s="707"/>
      <c r="B83" s="699"/>
      <c r="C83" s="317">
        <v>2</v>
      </c>
      <c r="D83" s="318">
        <v>1.2904</v>
      </c>
    </row>
    <row r="84" spans="1:4" ht="14" x14ac:dyDescent="0.25">
      <c r="A84" s="707"/>
      <c r="B84" s="699"/>
      <c r="C84" s="317">
        <v>3</v>
      </c>
      <c r="D84" s="318">
        <v>1.2321</v>
      </c>
    </row>
    <row r="85" spans="1:4" ht="14" x14ac:dyDescent="0.25">
      <c r="A85" s="707"/>
      <c r="B85" s="699"/>
      <c r="C85" s="317">
        <v>4</v>
      </c>
      <c r="D85" s="318">
        <v>1.2030000000000001</v>
      </c>
    </row>
    <row r="86" spans="1:4" ht="14" x14ac:dyDescent="0.25">
      <c r="A86" s="707"/>
      <c r="B86" s="699"/>
      <c r="C86" s="317">
        <v>5</v>
      </c>
      <c r="D86" s="318">
        <v>1.1897</v>
      </c>
    </row>
    <row r="87" spans="1:4" ht="14" x14ac:dyDescent="0.25">
      <c r="A87" s="707"/>
      <c r="B87" s="699"/>
      <c r="C87" s="317">
        <v>6</v>
      </c>
      <c r="D87" s="318">
        <v>1.1765000000000001</v>
      </c>
    </row>
    <row r="88" spans="1:4" ht="14" x14ac:dyDescent="0.25">
      <c r="A88" s="707"/>
      <c r="B88" s="699"/>
      <c r="C88" s="317">
        <v>7</v>
      </c>
      <c r="D88" s="318">
        <v>1.1632</v>
      </c>
    </row>
    <row r="89" spans="1:4" ht="14" x14ac:dyDescent="0.25">
      <c r="A89" s="707"/>
      <c r="B89" s="699"/>
      <c r="C89" s="317">
        <v>8</v>
      </c>
      <c r="D89" s="318">
        <v>1.1498999999999999</v>
      </c>
    </row>
    <row r="90" spans="1:4" ht="14" x14ac:dyDescent="0.25">
      <c r="A90" s="707"/>
      <c r="B90" s="699"/>
      <c r="C90" s="317">
        <v>9</v>
      </c>
      <c r="D90" s="318">
        <v>1.1367</v>
      </c>
    </row>
    <row r="91" spans="1:4" ht="14" x14ac:dyDescent="0.25">
      <c r="A91" s="707"/>
      <c r="B91" s="699"/>
      <c r="C91" s="317">
        <v>10</v>
      </c>
      <c r="D91" s="318">
        <v>1.1234</v>
      </c>
    </row>
    <row r="92" spans="1:4" ht="14" x14ac:dyDescent="0.25">
      <c r="A92" s="707"/>
      <c r="B92" s="699"/>
      <c r="C92" s="317">
        <v>11</v>
      </c>
      <c r="D92" s="318">
        <v>1.1102000000000001</v>
      </c>
    </row>
    <row r="93" spans="1:4" ht="14" x14ac:dyDescent="0.25">
      <c r="A93" s="707"/>
      <c r="B93" s="699"/>
      <c r="C93" s="317">
        <v>12</v>
      </c>
      <c r="D93" s="318">
        <v>1.0969</v>
      </c>
    </row>
    <row r="94" spans="1:4" ht="14" x14ac:dyDescent="0.25">
      <c r="A94" s="707"/>
      <c r="B94" s="699"/>
      <c r="C94" s="317">
        <v>13</v>
      </c>
      <c r="D94" s="318">
        <v>1.0837000000000001</v>
      </c>
    </row>
    <row r="95" spans="1:4" ht="14" x14ac:dyDescent="0.25">
      <c r="A95" s="707"/>
      <c r="B95" s="699"/>
      <c r="C95" s="317">
        <v>14</v>
      </c>
      <c r="D95" s="318">
        <v>1.0704</v>
      </c>
    </row>
    <row r="96" spans="1:4" ht="14" x14ac:dyDescent="0.25">
      <c r="A96" s="707"/>
      <c r="B96" s="699"/>
      <c r="C96" s="317">
        <v>15</v>
      </c>
      <c r="D96" s="318">
        <v>1.0571999999999999</v>
      </c>
    </row>
    <row r="97" spans="1:4" ht="14" x14ac:dyDescent="0.25">
      <c r="A97" s="707"/>
      <c r="B97" s="699"/>
      <c r="C97" s="317">
        <v>16</v>
      </c>
      <c r="D97" s="318">
        <v>1.0439000000000001</v>
      </c>
    </row>
    <row r="98" spans="1:4" ht="14" x14ac:dyDescent="0.25">
      <c r="A98" s="707"/>
      <c r="B98" s="699"/>
      <c r="C98" s="317">
        <v>17</v>
      </c>
      <c r="D98" s="318">
        <v>1.0306999999999999</v>
      </c>
    </row>
    <row r="99" spans="1:4" ht="14" x14ac:dyDescent="0.25">
      <c r="A99" s="707"/>
      <c r="B99" s="699"/>
      <c r="C99" s="317">
        <v>18</v>
      </c>
      <c r="D99" s="318">
        <v>1.0174000000000001</v>
      </c>
    </row>
    <row r="100" spans="1:4" ht="14" x14ac:dyDescent="0.25">
      <c r="A100" s="706" t="s">
        <v>349</v>
      </c>
      <c r="B100" s="708" t="s">
        <v>4116</v>
      </c>
      <c r="C100" s="317">
        <v>1</v>
      </c>
      <c r="D100" s="318">
        <v>1.4469000000000001</v>
      </c>
    </row>
    <row r="101" spans="1:4" ht="14" x14ac:dyDescent="0.25">
      <c r="A101" s="707"/>
      <c r="B101" s="699"/>
      <c r="C101" s="317">
        <v>2</v>
      </c>
      <c r="D101" s="318">
        <v>1.2710999999999999</v>
      </c>
    </row>
    <row r="102" spans="1:4" ht="14" x14ac:dyDescent="0.25">
      <c r="A102" s="707"/>
      <c r="B102" s="699"/>
      <c r="C102" s="317">
        <v>3</v>
      </c>
      <c r="D102" s="318">
        <v>1.2121999999999999</v>
      </c>
    </row>
    <row r="103" spans="1:4" ht="14" x14ac:dyDescent="0.25">
      <c r="A103" s="707"/>
      <c r="B103" s="699"/>
      <c r="C103" s="317">
        <v>4</v>
      </c>
      <c r="D103" s="318">
        <v>1.1809000000000001</v>
      </c>
    </row>
    <row r="104" spans="1:4" ht="14" x14ac:dyDescent="0.25">
      <c r="A104" s="707"/>
      <c r="B104" s="699"/>
      <c r="C104" s="317">
        <v>5</v>
      </c>
      <c r="D104" s="318">
        <v>1.1646000000000001</v>
      </c>
    </row>
    <row r="105" spans="1:4" ht="14" x14ac:dyDescent="0.25">
      <c r="A105" s="707"/>
      <c r="B105" s="699"/>
      <c r="C105" s="317">
        <v>6</v>
      </c>
      <c r="D105" s="318">
        <v>1.1484000000000001</v>
      </c>
    </row>
    <row r="106" spans="1:4" ht="14" x14ac:dyDescent="0.25">
      <c r="A106" s="707"/>
      <c r="B106" s="699"/>
      <c r="C106" s="317">
        <v>7</v>
      </c>
      <c r="D106" s="318">
        <v>1.1321000000000001</v>
      </c>
    </row>
    <row r="107" spans="1:4" ht="14" x14ac:dyDescent="0.25">
      <c r="A107" s="707"/>
      <c r="B107" s="699"/>
      <c r="C107" s="317">
        <v>8</v>
      </c>
      <c r="D107" s="318">
        <v>1.1157999999999999</v>
      </c>
    </row>
    <row r="108" spans="1:4" ht="14" x14ac:dyDescent="0.25">
      <c r="A108" s="707"/>
      <c r="B108" s="699"/>
      <c r="C108" s="317">
        <v>9</v>
      </c>
      <c r="D108" s="318">
        <v>1.0994999999999999</v>
      </c>
    </row>
    <row r="109" spans="1:4" ht="14" x14ac:dyDescent="0.25">
      <c r="A109" s="707"/>
      <c r="B109" s="699"/>
      <c r="C109" s="317">
        <v>10</v>
      </c>
      <c r="D109" s="318">
        <v>1.0831999999999999</v>
      </c>
    </row>
    <row r="110" spans="1:4" ht="14" x14ac:dyDescent="0.25">
      <c r="A110" s="707"/>
      <c r="B110" s="699"/>
      <c r="C110" s="317">
        <v>11</v>
      </c>
      <c r="D110" s="318">
        <v>1.0669</v>
      </c>
    </row>
    <row r="111" spans="1:4" ht="14" x14ac:dyDescent="0.25">
      <c r="A111" s="707"/>
      <c r="B111" s="699"/>
      <c r="C111" s="317">
        <v>12</v>
      </c>
      <c r="D111" s="318">
        <v>1.0506</v>
      </c>
    </row>
    <row r="112" spans="1:4" ht="14" x14ac:dyDescent="0.25">
      <c r="A112" s="707"/>
      <c r="B112" s="699"/>
      <c r="C112" s="317">
        <v>13</v>
      </c>
      <c r="D112" s="318">
        <v>1.0343</v>
      </c>
    </row>
    <row r="113" spans="1:4" ht="14" x14ac:dyDescent="0.25">
      <c r="A113" s="707"/>
      <c r="B113" s="699"/>
      <c r="C113" s="317">
        <v>14</v>
      </c>
      <c r="D113" s="318">
        <v>1.018</v>
      </c>
    </row>
    <row r="114" spans="1:4" ht="14" x14ac:dyDescent="0.25">
      <c r="A114" s="707"/>
      <c r="B114" s="699"/>
      <c r="C114" s="317">
        <v>15</v>
      </c>
      <c r="D114" s="318">
        <v>1.0017</v>
      </c>
    </row>
    <row r="115" spans="1:4" ht="14" x14ac:dyDescent="0.25">
      <c r="A115" s="707"/>
      <c r="B115" s="699"/>
      <c r="C115" s="317">
        <v>16</v>
      </c>
      <c r="D115" s="318">
        <v>0.98540000000000005</v>
      </c>
    </row>
    <row r="116" spans="1:4" ht="14" x14ac:dyDescent="0.25">
      <c r="A116" s="707"/>
      <c r="B116" s="699"/>
      <c r="C116" s="317">
        <v>17</v>
      </c>
      <c r="D116" s="318">
        <v>0.96909999999999996</v>
      </c>
    </row>
    <row r="117" spans="1:4" ht="14" x14ac:dyDescent="0.25">
      <c r="A117" s="709"/>
      <c r="B117" s="700"/>
      <c r="C117" s="320">
        <v>18</v>
      </c>
      <c r="D117" s="321">
        <v>0.95279999999999998</v>
      </c>
    </row>
    <row r="118" spans="1:4" ht="14" x14ac:dyDescent="0.25">
      <c r="A118" s="710" t="s">
        <v>350</v>
      </c>
      <c r="B118" s="711" t="s">
        <v>351</v>
      </c>
      <c r="C118" s="323">
        <v>1</v>
      </c>
      <c r="D118" s="324">
        <v>1.4119999999999999</v>
      </c>
    </row>
    <row r="119" spans="1:4" ht="14" x14ac:dyDescent="0.25">
      <c r="A119" s="707"/>
      <c r="B119" s="699"/>
      <c r="C119" s="317">
        <v>2</v>
      </c>
      <c r="D119" s="318">
        <v>1.2543</v>
      </c>
    </row>
    <row r="120" spans="1:4" ht="14" x14ac:dyDescent="0.25">
      <c r="A120" s="707"/>
      <c r="B120" s="699"/>
      <c r="C120" s="317">
        <v>3</v>
      </c>
      <c r="D120" s="318">
        <v>1.2088000000000001</v>
      </c>
    </row>
    <row r="121" spans="1:4" ht="14" x14ac:dyDescent="0.25">
      <c r="A121" s="707"/>
      <c r="B121" s="699"/>
      <c r="C121" s="317">
        <v>4</v>
      </c>
      <c r="D121" s="318">
        <v>1.1428</v>
      </c>
    </row>
    <row r="122" spans="1:4" ht="14" x14ac:dyDescent="0.25">
      <c r="A122" s="707"/>
      <c r="B122" s="699"/>
      <c r="C122" s="317">
        <v>5</v>
      </c>
      <c r="D122" s="318">
        <v>1.095</v>
      </c>
    </row>
    <row r="123" spans="1:4" ht="14" x14ac:dyDescent="0.25">
      <c r="A123" s="707"/>
      <c r="B123" s="699"/>
      <c r="C123" s="317">
        <v>6</v>
      </c>
      <c r="D123" s="318">
        <v>1.0563</v>
      </c>
    </row>
    <row r="124" spans="1:4" ht="14" x14ac:dyDescent="0.25">
      <c r="A124" s="707"/>
      <c r="B124" s="699"/>
      <c r="C124" s="317">
        <v>7</v>
      </c>
      <c r="D124" s="318">
        <v>1.0468999999999999</v>
      </c>
    </row>
    <row r="125" spans="1:4" ht="14" x14ac:dyDescent="0.25">
      <c r="A125" s="707"/>
      <c r="B125" s="699"/>
      <c r="C125" s="317">
        <v>8</v>
      </c>
      <c r="D125" s="318">
        <v>1.0376000000000001</v>
      </c>
    </row>
    <row r="126" spans="1:4" ht="14" x14ac:dyDescent="0.25">
      <c r="A126" s="707"/>
      <c r="B126" s="699"/>
      <c r="C126" s="317">
        <v>9</v>
      </c>
      <c r="D126" s="318">
        <v>1.0282</v>
      </c>
    </row>
    <row r="127" spans="1:4" ht="14" x14ac:dyDescent="0.25">
      <c r="A127" s="707"/>
      <c r="B127" s="699"/>
      <c r="C127" s="317">
        <v>10</v>
      </c>
      <c r="D127" s="318">
        <v>1.0188999999999999</v>
      </c>
    </row>
    <row r="128" spans="1:4" ht="14" x14ac:dyDescent="0.25">
      <c r="A128" s="707"/>
      <c r="B128" s="699"/>
      <c r="C128" s="317">
        <v>11</v>
      </c>
      <c r="D128" s="318">
        <v>1.0095000000000001</v>
      </c>
    </row>
    <row r="129" spans="1:4" ht="14" x14ac:dyDescent="0.25">
      <c r="A129" s="707"/>
      <c r="B129" s="699"/>
      <c r="C129" s="317">
        <v>12</v>
      </c>
      <c r="D129" s="318">
        <v>1.0002</v>
      </c>
    </row>
    <row r="130" spans="1:4" ht="14" x14ac:dyDescent="0.25">
      <c r="A130" s="707"/>
      <c r="B130" s="699"/>
      <c r="C130" s="317">
        <v>13</v>
      </c>
      <c r="D130" s="318">
        <v>0.99080000000000001</v>
      </c>
    </row>
    <row r="131" spans="1:4" ht="14" x14ac:dyDescent="0.25">
      <c r="A131" s="707"/>
      <c r="B131" s="699"/>
      <c r="C131" s="317">
        <v>14</v>
      </c>
      <c r="D131" s="318">
        <v>0.98150000000000004</v>
      </c>
    </row>
    <row r="132" spans="1:4" ht="14" x14ac:dyDescent="0.25">
      <c r="A132" s="707"/>
      <c r="B132" s="699"/>
      <c r="C132" s="317">
        <v>15</v>
      </c>
      <c r="D132" s="318">
        <v>0.97209999999999996</v>
      </c>
    </row>
    <row r="133" spans="1:4" ht="14" x14ac:dyDescent="0.25">
      <c r="A133" s="707"/>
      <c r="B133" s="699"/>
      <c r="C133" s="317">
        <v>16</v>
      </c>
      <c r="D133" s="318">
        <v>0.9627</v>
      </c>
    </row>
    <row r="134" spans="1:4" ht="14" x14ac:dyDescent="0.25">
      <c r="A134" s="707"/>
      <c r="B134" s="699"/>
      <c r="C134" s="317">
        <v>17</v>
      </c>
      <c r="D134" s="318">
        <v>0.95340000000000003</v>
      </c>
    </row>
    <row r="135" spans="1:4" ht="14" x14ac:dyDescent="0.25">
      <c r="A135" s="707"/>
      <c r="B135" s="699"/>
      <c r="C135" s="317">
        <v>18</v>
      </c>
      <c r="D135" s="318">
        <v>0.94399999999999995</v>
      </c>
    </row>
    <row r="136" spans="1:4" ht="14" x14ac:dyDescent="0.25">
      <c r="A136" s="706" t="s">
        <v>352</v>
      </c>
      <c r="B136" s="708" t="s">
        <v>353</v>
      </c>
      <c r="C136" s="317">
        <v>1</v>
      </c>
      <c r="D136" s="318">
        <v>1.4450000000000001</v>
      </c>
    </row>
    <row r="137" spans="1:4" ht="14" x14ac:dyDescent="0.25">
      <c r="A137" s="707"/>
      <c r="B137" s="699"/>
      <c r="C137" s="317">
        <v>2</v>
      </c>
      <c r="D137" s="318">
        <v>1.2869999999999999</v>
      </c>
    </row>
    <row r="138" spans="1:4" ht="14" x14ac:dyDescent="0.25">
      <c r="A138" s="707"/>
      <c r="B138" s="699"/>
      <c r="C138" s="317">
        <v>3</v>
      </c>
      <c r="D138" s="318">
        <v>1.2649999999999999</v>
      </c>
    </row>
    <row r="139" spans="1:4" ht="14" x14ac:dyDescent="0.25">
      <c r="A139" s="707"/>
      <c r="B139" s="699"/>
      <c r="C139" s="317">
        <v>4</v>
      </c>
      <c r="D139" s="318">
        <v>1.2430000000000001</v>
      </c>
    </row>
    <row r="140" spans="1:4" ht="14" x14ac:dyDescent="0.25">
      <c r="A140" s="707"/>
      <c r="B140" s="699"/>
      <c r="C140" s="317">
        <v>5</v>
      </c>
      <c r="D140" s="318">
        <v>1.2210000000000001</v>
      </c>
    </row>
    <row r="141" spans="1:4" ht="14" x14ac:dyDescent="0.25">
      <c r="A141" s="707"/>
      <c r="B141" s="699"/>
      <c r="C141" s="317">
        <v>6</v>
      </c>
      <c r="D141" s="318">
        <v>1.1990000000000001</v>
      </c>
    </row>
    <row r="142" spans="1:4" ht="14" x14ac:dyDescent="0.25">
      <c r="A142" s="707"/>
      <c r="B142" s="699"/>
      <c r="C142" s="317">
        <v>7</v>
      </c>
      <c r="D142" s="318">
        <v>1.1771</v>
      </c>
    </row>
    <row r="143" spans="1:4" ht="14" x14ac:dyDescent="0.25">
      <c r="A143" s="707"/>
      <c r="B143" s="699"/>
      <c r="C143" s="317">
        <v>8</v>
      </c>
      <c r="D143" s="318">
        <v>1.1551</v>
      </c>
    </row>
    <row r="144" spans="1:4" ht="14" x14ac:dyDescent="0.25">
      <c r="A144" s="707"/>
      <c r="B144" s="699"/>
      <c r="C144" s="317">
        <v>9</v>
      </c>
      <c r="D144" s="318">
        <v>1.1331</v>
      </c>
    </row>
    <row r="145" spans="1:4" ht="14" x14ac:dyDescent="0.25">
      <c r="A145" s="707"/>
      <c r="B145" s="699"/>
      <c r="C145" s="317">
        <v>10</v>
      </c>
      <c r="D145" s="318">
        <v>1.1112</v>
      </c>
    </row>
    <row r="146" spans="1:4" ht="14" x14ac:dyDescent="0.25">
      <c r="A146" s="707"/>
      <c r="B146" s="699"/>
      <c r="C146" s="317">
        <v>11</v>
      </c>
      <c r="D146" s="318">
        <v>1.0891999999999999</v>
      </c>
    </row>
    <row r="147" spans="1:4" ht="14" x14ac:dyDescent="0.25">
      <c r="A147" s="707"/>
      <c r="B147" s="699"/>
      <c r="C147" s="317">
        <v>12</v>
      </c>
      <c r="D147" s="318">
        <v>1.0671999999999999</v>
      </c>
    </row>
    <row r="148" spans="1:4" ht="14" x14ac:dyDescent="0.25">
      <c r="A148" s="706" t="s">
        <v>354</v>
      </c>
      <c r="B148" s="708" t="s">
        <v>355</v>
      </c>
      <c r="C148" s="317">
        <v>1</v>
      </c>
      <c r="D148" s="318">
        <v>1.2856000000000001</v>
      </c>
    </row>
    <row r="149" spans="1:4" ht="14" x14ac:dyDescent="0.25">
      <c r="A149" s="707"/>
      <c r="B149" s="699"/>
      <c r="C149" s="317">
        <v>2</v>
      </c>
      <c r="D149" s="318">
        <v>1.1994</v>
      </c>
    </row>
    <row r="150" spans="1:4" ht="14" x14ac:dyDescent="0.25">
      <c r="A150" s="707"/>
      <c r="B150" s="699"/>
      <c r="C150" s="317">
        <v>3</v>
      </c>
      <c r="D150" s="318">
        <v>1.141</v>
      </c>
    </row>
    <row r="151" spans="1:4" ht="14" x14ac:dyDescent="0.25">
      <c r="A151" s="707"/>
      <c r="B151" s="699"/>
      <c r="C151" s="317">
        <v>4</v>
      </c>
      <c r="D151" s="318">
        <v>1.1152</v>
      </c>
    </row>
    <row r="152" spans="1:4" ht="14" x14ac:dyDescent="0.25">
      <c r="A152" s="707"/>
      <c r="B152" s="699"/>
      <c r="C152" s="317">
        <v>5</v>
      </c>
      <c r="D152" s="318">
        <v>1.0943000000000001</v>
      </c>
    </row>
    <row r="153" spans="1:4" ht="14" x14ac:dyDescent="0.25">
      <c r="A153" s="707"/>
      <c r="B153" s="699"/>
      <c r="C153" s="317">
        <v>6</v>
      </c>
      <c r="D153" s="318">
        <v>1.0840000000000001</v>
      </c>
    </row>
    <row r="154" spans="1:4" ht="14" x14ac:dyDescent="0.25">
      <c r="A154" s="707"/>
      <c r="B154" s="699"/>
      <c r="C154" s="317">
        <v>7</v>
      </c>
      <c r="D154" s="318">
        <v>1.0743</v>
      </c>
    </row>
    <row r="155" spans="1:4" ht="14" x14ac:dyDescent="0.25">
      <c r="A155" s="707"/>
      <c r="B155" s="699"/>
      <c r="C155" s="317">
        <v>8</v>
      </c>
      <c r="D155" s="318">
        <v>1.0646</v>
      </c>
    </row>
    <row r="156" spans="1:4" ht="14" x14ac:dyDescent="0.25">
      <c r="A156" s="707"/>
      <c r="B156" s="699"/>
      <c r="C156" s="317">
        <v>9</v>
      </c>
      <c r="D156" s="318">
        <v>1.0548</v>
      </c>
    </row>
    <row r="157" spans="1:4" ht="14" x14ac:dyDescent="0.25">
      <c r="A157" s="707"/>
      <c r="B157" s="699"/>
      <c r="C157" s="317">
        <v>10</v>
      </c>
      <c r="D157" s="318">
        <v>1.0450999999999999</v>
      </c>
    </row>
    <row r="158" spans="1:4" ht="14" x14ac:dyDescent="0.25">
      <c r="A158" s="707"/>
      <c r="B158" s="699"/>
      <c r="C158" s="317">
        <v>11</v>
      </c>
      <c r="D158" s="318">
        <v>1.0354000000000001</v>
      </c>
    </row>
    <row r="159" spans="1:4" ht="14" x14ac:dyDescent="0.25">
      <c r="A159" s="707"/>
      <c r="B159" s="699"/>
      <c r="C159" s="317">
        <v>12</v>
      </c>
      <c r="D159" s="318">
        <v>1.0256000000000001</v>
      </c>
    </row>
    <row r="160" spans="1:4" ht="14" x14ac:dyDescent="0.25">
      <c r="A160" s="707"/>
      <c r="B160" s="699"/>
      <c r="C160" s="317">
        <v>13</v>
      </c>
      <c r="D160" s="318">
        <v>1.0159</v>
      </c>
    </row>
    <row r="161" spans="1:4" ht="14" x14ac:dyDescent="0.25">
      <c r="A161" s="707"/>
      <c r="B161" s="699"/>
      <c r="C161" s="317">
        <v>14</v>
      </c>
      <c r="D161" s="318">
        <v>1.0061</v>
      </c>
    </row>
    <row r="162" spans="1:4" ht="14" x14ac:dyDescent="0.25">
      <c r="A162" s="707"/>
      <c r="B162" s="699"/>
      <c r="C162" s="317">
        <v>15</v>
      </c>
      <c r="D162" s="318">
        <v>0.99639999999999995</v>
      </c>
    </row>
    <row r="163" spans="1:4" ht="14" x14ac:dyDescent="0.25">
      <c r="A163" s="707"/>
      <c r="B163" s="699"/>
      <c r="C163" s="317">
        <v>16</v>
      </c>
      <c r="D163" s="318">
        <v>0.98670000000000002</v>
      </c>
    </row>
    <row r="164" spans="1:4" ht="14" x14ac:dyDescent="0.25">
      <c r="A164" s="707"/>
      <c r="B164" s="699"/>
      <c r="C164" s="317">
        <v>17</v>
      </c>
      <c r="D164" s="318">
        <v>0.97689999999999999</v>
      </c>
    </row>
    <row r="165" spans="1:4" ht="14" x14ac:dyDescent="0.25">
      <c r="A165" s="709"/>
      <c r="B165" s="700"/>
      <c r="C165" s="320">
        <v>18</v>
      </c>
      <c r="D165" s="321">
        <v>0.96719999999999995</v>
      </c>
    </row>
    <row r="166" spans="1:4" ht="14" x14ac:dyDescent="0.25">
      <c r="A166" s="710" t="s">
        <v>356</v>
      </c>
      <c r="B166" s="711" t="s">
        <v>3311</v>
      </c>
      <c r="C166" s="323">
        <v>1</v>
      </c>
      <c r="D166" s="324">
        <v>1.4905999999999999</v>
      </c>
    </row>
    <row r="167" spans="1:4" ht="14" x14ac:dyDescent="0.25">
      <c r="A167" s="707"/>
      <c r="B167" s="699"/>
      <c r="C167" s="317">
        <v>2</v>
      </c>
      <c r="D167" s="318">
        <v>1.3173999999999999</v>
      </c>
    </row>
    <row r="168" spans="1:4" ht="14" x14ac:dyDescent="0.25">
      <c r="A168" s="707"/>
      <c r="B168" s="699"/>
      <c r="C168" s="317">
        <v>3</v>
      </c>
      <c r="D168" s="318">
        <v>1.3008</v>
      </c>
    </row>
    <row r="169" spans="1:4" ht="14" x14ac:dyDescent="0.25">
      <c r="A169" s="707"/>
      <c r="B169" s="699"/>
      <c r="C169" s="317">
        <v>4</v>
      </c>
      <c r="D169" s="318">
        <v>1.2835000000000001</v>
      </c>
    </row>
    <row r="170" spans="1:4" ht="14" x14ac:dyDescent="0.25">
      <c r="A170" s="707"/>
      <c r="B170" s="699"/>
      <c r="C170" s="317">
        <v>5</v>
      </c>
      <c r="D170" s="318">
        <v>1.2662</v>
      </c>
    </row>
    <row r="171" spans="1:4" ht="14" x14ac:dyDescent="0.25">
      <c r="A171" s="707"/>
      <c r="B171" s="699"/>
      <c r="C171" s="317">
        <v>6</v>
      </c>
      <c r="D171" s="318">
        <v>1.2487999999999999</v>
      </c>
    </row>
    <row r="172" spans="1:4" ht="14" x14ac:dyDescent="0.25">
      <c r="A172" s="707"/>
      <c r="B172" s="699"/>
      <c r="C172" s="317">
        <v>7</v>
      </c>
      <c r="D172" s="318">
        <v>1.2315</v>
      </c>
    </row>
    <row r="173" spans="1:4" ht="14" x14ac:dyDescent="0.25">
      <c r="A173" s="707"/>
      <c r="B173" s="699"/>
      <c r="C173" s="317">
        <v>8</v>
      </c>
      <c r="D173" s="318">
        <v>1.2141999999999999</v>
      </c>
    </row>
    <row r="174" spans="1:4" ht="14" x14ac:dyDescent="0.25">
      <c r="A174" s="707"/>
      <c r="B174" s="699"/>
      <c r="C174" s="317">
        <v>9</v>
      </c>
      <c r="D174" s="318">
        <v>1.1969000000000001</v>
      </c>
    </row>
    <row r="175" spans="1:4" ht="14" x14ac:dyDescent="0.25">
      <c r="A175" s="707"/>
      <c r="B175" s="699"/>
      <c r="C175" s="317">
        <v>10</v>
      </c>
      <c r="D175" s="318">
        <v>1.1796</v>
      </c>
    </row>
    <row r="176" spans="1:4" ht="14" x14ac:dyDescent="0.25">
      <c r="A176" s="707"/>
      <c r="B176" s="699"/>
      <c r="C176" s="317">
        <v>11</v>
      </c>
      <c r="D176" s="318">
        <v>1.1623000000000001</v>
      </c>
    </row>
    <row r="177" spans="1:4" ht="14" x14ac:dyDescent="0.25">
      <c r="A177" s="707"/>
      <c r="B177" s="699"/>
      <c r="C177" s="317">
        <v>12</v>
      </c>
      <c r="D177" s="318">
        <v>1.1449</v>
      </c>
    </row>
    <row r="178" spans="1:4" ht="14" x14ac:dyDescent="0.25">
      <c r="A178" s="707"/>
      <c r="B178" s="699"/>
      <c r="C178" s="317">
        <v>13</v>
      </c>
      <c r="D178" s="318">
        <v>1.1275999999999999</v>
      </c>
    </row>
    <row r="179" spans="1:4" ht="14" x14ac:dyDescent="0.25">
      <c r="A179" s="707"/>
      <c r="B179" s="699"/>
      <c r="C179" s="317">
        <v>14</v>
      </c>
      <c r="D179" s="318">
        <v>1.1103000000000001</v>
      </c>
    </row>
    <row r="180" spans="1:4" ht="14" x14ac:dyDescent="0.25">
      <c r="A180" s="707"/>
      <c r="B180" s="699"/>
      <c r="C180" s="317">
        <v>15</v>
      </c>
      <c r="D180" s="318">
        <v>1.093</v>
      </c>
    </row>
    <row r="181" spans="1:4" ht="14" x14ac:dyDescent="0.25">
      <c r="A181" s="707"/>
      <c r="B181" s="699"/>
      <c r="C181" s="317">
        <v>16</v>
      </c>
      <c r="D181" s="318">
        <v>1.0757000000000001</v>
      </c>
    </row>
    <row r="182" spans="1:4" ht="14" x14ac:dyDescent="0.25">
      <c r="A182" s="707"/>
      <c r="B182" s="699"/>
      <c r="C182" s="317">
        <v>17</v>
      </c>
      <c r="D182" s="318">
        <v>1.0584</v>
      </c>
    </row>
    <row r="183" spans="1:4" ht="14" x14ac:dyDescent="0.25">
      <c r="A183" s="707"/>
      <c r="B183" s="699"/>
      <c r="C183" s="317">
        <v>18</v>
      </c>
      <c r="D183" s="318">
        <v>1.0409999999999999</v>
      </c>
    </row>
    <row r="184" spans="1:4" ht="14" x14ac:dyDescent="0.25">
      <c r="A184" s="706" t="s">
        <v>358</v>
      </c>
      <c r="B184" s="708" t="s">
        <v>3312</v>
      </c>
      <c r="C184" s="317">
        <v>1</v>
      </c>
      <c r="D184" s="318">
        <v>1.3272999999999999</v>
      </c>
    </row>
    <row r="185" spans="1:4" ht="14" x14ac:dyDescent="0.25">
      <c r="A185" s="707"/>
      <c r="B185" s="699"/>
      <c r="C185" s="317">
        <v>2</v>
      </c>
      <c r="D185" s="318">
        <v>1.2036</v>
      </c>
    </row>
    <row r="186" spans="1:4" ht="14" x14ac:dyDescent="0.25">
      <c r="A186" s="707"/>
      <c r="B186" s="699"/>
      <c r="C186" s="317">
        <v>3</v>
      </c>
      <c r="D186" s="318">
        <v>1.1874</v>
      </c>
    </row>
    <row r="187" spans="1:4" ht="14" x14ac:dyDescent="0.25">
      <c r="A187" s="707"/>
      <c r="B187" s="699"/>
      <c r="C187" s="317">
        <v>4</v>
      </c>
      <c r="D187" s="318">
        <v>1.1746000000000001</v>
      </c>
    </row>
    <row r="188" spans="1:4" ht="14" x14ac:dyDescent="0.25">
      <c r="A188" s="707"/>
      <c r="B188" s="699"/>
      <c r="C188" s="317">
        <v>5</v>
      </c>
      <c r="D188" s="318">
        <v>1.1617999999999999</v>
      </c>
    </row>
    <row r="189" spans="1:4" ht="14" x14ac:dyDescent="0.25">
      <c r="A189" s="707"/>
      <c r="B189" s="699"/>
      <c r="C189" s="317">
        <v>6</v>
      </c>
      <c r="D189" s="318">
        <v>1.149</v>
      </c>
    </row>
    <row r="190" spans="1:4" ht="14" x14ac:dyDescent="0.25">
      <c r="A190" s="707"/>
      <c r="B190" s="699"/>
      <c r="C190" s="317">
        <v>7</v>
      </c>
      <c r="D190" s="318">
        <v>1.1362000000000001</v>
      </c>
    </row>
    <row r="191" spans="1:4" ht="14" x14ac:dyDescent="0.25">
      <c r="A191" s="707"/>
      <c r="B191" s="699"/>
      <c r="C191" s="317">
        <v>8</v>
      </c>
      <c r="D191" s="318">
        <v>1.1234</v>
      </c>
    </row>
    <row r="192" spans="1:4" ht="14" x14ac:dyDescent="0.25">
      <c r="A192" s="707"/>
      <c r="B192" s="699"/>
      <c r="C192" s="317">
        <v>9</v>
      </c>
      <c r="D192" s="318">
        <v>1.1106</v>
      </c>
    </row>
    <row r="193" spans="1:4" ht="14" x14ac:dyDescent="0.25">
      <c r="A193" s="707"/>
      <c r="B193" s="699"/>
      <c r="C193" s="317">
        <v>10</v>
      </c>
      <c r="D193" s="318">
        <v>1.0979000000000001</v>
      </c>
    </row>
    <row r="194" spans="1:4" ht="14" x14ac:dyDescent="0.25">
      <c r="A194" s="707"/>
      <c r="B194" s="699"/>
      <c r="C194" s="317">
        <v>11</v>
      </c>
      <c r="D194" s="318">
        <v>1.0851</v>
      </c>
    </row>
    <row r="195" spans="1:4" ht="14" x14ac:dyDescent="0.25">
      <c r="A195" s="707"/>
      <c r="B195" s="699"/>
      <c r="C195" s="317">
        <v>12</v>
      </c>
      <c r="D195" s="318">
        <v>1.0723</v>
      </c>
    </row>
    <row r="196" spans="1:4" ht="14" x14ac:dyDescent="0.25">
      <c r="A196" s="707"/>
      <c r="B196" s="699"/>
      <c r="C196" s="317">
        <v>13</v>
      </c>
      <c r="D196" s="318">
        <v>1.0595000000000001</v>
      </c>
    </row>
    <row r="197" spans="1:4" ht="14" x14ac:dyDescent="0.25">
      <c r="A197" s="707"/>
      <c r="B197" s="699"/>
      <c r="C197" s="317">
        <v>14</v>
      </c>
      <c r="D197" s="318">
        <v>1.0467</v>
      </c>
    </row>
    <row r="198" spans="1:4" ht="14" x14ac:dyDescent="0.25">
      <c r="A198" s="707"/>
      <c r="B198" s="699"/>
      <c r="C198" s="317">
        <v>15</v>
      </c>
      <c r="D198" s="318">
        <v>1.0339</v>
      </c>
    </row>
    <row r="199" spans="1:4" ht="14" x14ac:dyDescent="0.25">
      <c r="A199" s="707"/>
      <c r="B199" s="699"/>
      <c r="C199" s="317">
        <v>16</v>
      </c>
      <c r="D199" s="318">
        <v>1.0210999999999999</v>
      </c>
    </row>
    <row r="200" spans="1:4" ht="14" x14ac:dyDescent="0.25">
      <c r="A200" s="707"/>
      <c r="B200" s="699"/>
      <c r="C200" s="317">
        <v>17</v>
      </c>
      <c r="D200" s="318">
        <v>1.0084</v>
      </c>
    </row>
    <row r="201" spans="1:4" ht="14" x14ac:dyDescent="0.25">
      <c r="A201" s="707"/>
      <c r="B201" s="699"/>
      <c r="C201" s="317">
        <v>18</v>
      </c>
      <c r="D201" s="318">
        <v>0.99560000000000004</v>
      </c>
    </row>
    <row r="202" spans="1:4" ht="14" x14ac:dyDescent="0.25">
      <c r="A202" s="707"/>
      <c r="B202" s="699"/>
      <c r="C202" s="317">
        <v>19</v>
      </c>
      <c r="D202" s="318">
        <v>0.98280000000000001</v>
      </c>
    </row>
    <row r="203" spans="1:4" ht="14" x14ac:dyDescent="0.25">
      <c r="A203" s="707"/>
      <c r="B203" s="699"/>
      <c r="C203" s="317">
        <v>20</v>
      </c>
      <c r="D203" s="318">
        <v>0.97</v>
      </c>
    </row>
    <row r="204" spans="1:4" ht="14" x14ac:dyDescent="0.25">
      <c r="A204" s="707"/>
      <c r="B204" s="699"/>
      <c r="C204" s="317">
        <v>21</v>
      </c>
      <c r="D204" s="318">
        <v>0.95720000000000005</v>
      </c>
    </row>
    <row r="205" spans="1:4" ht="14" x14ac:dyDescent="0.25">
      <c r="A205" s="706" t="s">
        <v>359</v>
      </c>
      <c r="B205" s="708" t="s">
        <v>3313</v>
      </c>
      <c r="C205" s="317">
        <v>1</v>
      </c>
      <c r="D205" s="318">
        <v>1.2881</v>
      </c>
    </row>
    <row r="206" spans="1:4" ht="14" x14ac:dyDescent="0.25">
      <c r="A206" s="707"/>
      <c r="B206" s="699"/>
      <c r="C206" s="317">
        <v>2</v>
      </c>
      <c r="D206" s="318">
        <v>1.1559999999999999</v>
      </c>
    </row>
    <row r="207" spans="1:4" ht="14" x14ac:dyDescent="0.25">
      <c r="A207" s="707"/>
      <c r="B207" s="699"/>
      <c r="C207" s="317">
        <v>3</v>
      </c>
      <c r="D207" s="318">
        <v>1.1103000000000001</v>
      </c>
    </row>
    <row r="208" spans="1:4" ht="14" x14ac:dyDescent="0.25">
      <c r="A208" s="707"/>
      <c r="B208" s="699"/>
      <c r="C208" s="317">
        <v>4</v>
      </c>
      <c r="D208" s="318">
        <v>1.0943000000000001</v>
      </c>
    </row>
    <row r="209" spans="1:4" ht="14" x14ac:dyDescent="0.25">
      <c r="A209" s="707"/>
      <c r="B209" s="699"/>
      <c r="C209" s="317">
        <v>5</v>
      </c>
      <c r="D209" s="318">
        <v>1.0812999999999999</v>
      </c>
    </row>
    <row r="210" spans="1:4" ht="14" x14ac:dyDescent="0.25">
      <c r="A210" s="707"/>
      <c r="B210" s="699"/>
      <c r="C210" s="317">
        <v>6</v>
      </c>
      <c r="D210" s="318">
        <v>1.0682</v>
      </c>
    </row>
    <row r="211" spans="1:4" ht="14" x14ac:dyDescent="0.25">
      <c r="A211" s="707"/>
      <c r="B211" s="699"/>
      <c r="C211" s="317">
        <v>7</v>
      </c>
      <c r="D211" s="318">
        <v>1.0551999999999999</v>
      </c>
    </row>
    <row r="212" spans="1:4" ht="14" x14ac:dyDescent="0.25">
      <c r="A212" s="707"/>
      <c r="B212" s="699"/>
      <c r="C212" s="317">
        <v>8</v>
      </c>
      <c r="D212" s="318">
        <v>1.0421</v>
      </c>
    </row>
    <row r="213" spans="1:4" ht="14" x14ac:dyDescent="0.25">
      <c r="A213" s="707"/>
      <c r="B213" s="699"/>
      <c r="C213" s="317">
        <v>9</v>
      </c>
      <c r="D213" s="318">
        <v>1.0290999999999999</v>
      </c>
    </row>
    <row r="214" spans="1:4" ht="14" x14ac:dyDescent="0.25">
      <c r="A214" s="707"/>
      <c r="B214" s="699"/>
      <c r="C214" s="317">
        <v>10</v>
      </c>
      <c r="D214" s="318">
        <v>1.0161</v>
      </c>
    </row>
    <row r="215" spans="1:4" ht="14" x14ac:dyDescent="0.25">
      <c r="A215" s="707"/>
      <c r="B215" s="699"/>
      <c r="C215" s="317">
        <v>11</v>
      </c>
      <c r="D215" s="318">
        <v>1.0029999999999999</v>
      </c>
    </row>
    <row r="216" spans="1:4" ht="14" x14ac:dyDescent="0.25">
      <c r="A216" s="707"/>
      <c r="B216" s="699"/>
      <c r="C216" s="317">
        <v>12</v>
      </c>
      <c r="D216" s="318">
        <v>0.99</v>
      </c>
    </row>
    <row r="217" spans="1:4" ht="14" x14ac:dyDescent="0.25">
      <c r="A217" s="707"/>
      <c r="B217" s="699"/>
      <c r="C217" s="317">
        <v>13</v>
      </c>
      <c r="D217" s="318">
        <v>0.97689999999999999</v>
      </c>
    </row>
    <row r="218" spans="1:4" ht="14" x14ac:dyDescent="0.25">
      <c r="A218" s="707"/>
      <c r="B218" s="699"/>
      <c r="C218" s="317">
        <v>14</v>
      </c>
      <c r="D218" s="318">
        <v>0.96389999999999998</v>
      </c>
    </row>
    <row r="219" spans="1:4" ht="14" x14ac:dyDescent="0.25">
      <c r="A219" s="707"/>
      <c r="B219" s="699"/>
      <c r="C219" s="317">
        <v>15</v>
      </c>
      <c r="D219" s="318">
        <v>0.95079999999999998</v>
      </c>
    </row>
    <row r="220" spans="1:4" ht="14" x14ac:dyDescent="0.25">
      <c r="A220" s="707"/>
      <c r="B220" s="699"/>
      <c r="C220" s="317">
        <v>16</v>
      </c>
      <c r="D220" s="318">
        <v>0.93779999999999997</v>
      </c>
    </row>
    <row r="221" spans="1:4" ht="14" x14ac:dyDescent="0.25">
      <c r="A221" s="707"/>
      <c r="B221" s="699"/>
      <c r="C221" s="317">
        <v>17</v>
      </c>
      <c r="D221" s="318">
        <v>0.92479999999999996</v>
      </c>
    </row>
    <row r="222" spans="1:4" ht="14" x14ac:dyDescent="0.25">
      <c r="A222" s="707"/>
      <c r="B222" s="699"/>
      <c r="C222" s="317">
        <v>18</v>
      </c>
      <c r="D222" s="318">
        <v>0.91169999999999995</v>
      </c>
    </row>
    <row r="223" spans="1:4" ht="14" x14ac:dyDescent="0.25">
      <c r="A223" s="707"/>
      <c r="B223" s="699"/>
      <c r="C223" s="317">
        <v>19</v>
      </c>
      <c r="D223" s="318">
        <v>0.89870000000000005</v>
      </c>
    </row>
    <row r="224" spans="1:4" ht="14" x14ac:dyDescent="0.25">
      <c r="A224" s="709"/>
      <c r="B224" s="700"/>
      <c r="C224" s="320">
        <v>20</v>
      </c>
      <c r="D224" s="321">
        <v>0.88560000000000005</v>
      </c>
    </row>
    <row r="225" spans="1:4" ht="14" x14ac:dyDescent="0.25">
      <c r="A225" s="710" t="s">
        <v>360</v>
      </c>
      <c r="B225" s="711" t="s">
        <v>3314</v>
      </c>
      <c r="C225" s="323">
        <v>1</v>
      </c>
      <c r="D225" s="324">
        <v>1.3503000000000001</v>
      </c>
    </row>
    <row r="226" spans="1:4" ht="14" x14ac:dyDescent="0.25">
      <c r="A226" s="707"/>
      <c r="B226" s="699"/>
      <c r="C226" s="317">
        <v>2</v>
      </c>
      <c r="D226" s="318">
        <v>1.2588999999999999</v>
      </c>
    </row>
    <row r="227" spans="1:4" ht="14" x14ac:dyDescent="0.25">
      <c r="A227" s="707"/>
      <c r="B227" s="699"/>
      <c r="C227" s="317">
        <v>3</v>
      </c>
      <c r="D227" s="318">
        <v>1.2350000000000001</v>
      </c>
    </row>
    <row r="228" spans="1:4" ht="14" x14ac:dyDescent="0.25">
      <c r="A228" s="707"/>
      <c r="B228" s="699"/>
      <c r="C228" s="317">
        <v>4</v>
      </c>
      <c r="D228" s="318">
        <v>1.2111000000000001</v>
      </c>
    </row>
    <row r="229" spans="1:4" ht="14" x14ac:dyDescent="0.25">
      <c r="A229" s="707"/>
      <c r="B229" s="699"/>
      <c r="C229" s="317">
        <v>5</v>
      </c>
      <c r="D229" s="318">
        <v>1.1871</v>
      </c>
    </row>
    <row r="230" spans="1:4" ht="14" x14ac:dyDescent="0.25">
      <c r="A230" s="707"/>
      <c r="B230" s="699"/>
      <c r="C230" s="317">
        <v>6</v>
      </c>
      <c r="D230" s="318">
        <v>1.1632</v>
      </c>
    </row>
    <row r="231" spans="1:4" ht="14" x14ac:dyDescent="0.25">
      <c r="A231" s="707"/>
      <c r="B231" s="699"/>
      <c r="C231" s="317">
        <v>7</v>
      </c>
      <c r="D231" s="318">
        <v>1.1392</v>
      </c>
    </row>
    <row r="232" spans="1:4" ht="14" x14ac:dyDescent="0.25">
      <c r="A232" s="707"/>
      <c r="B232" s="699"/>
      <c r="C232" s="317">
        <v>8</v>
      </c>
      <c r="D232" s="318">
        <v>1.1152</v>
      </c>
    </row>
    <row r="233" spans="1:4" ht="14" x14ac:dyDescent="0.25">
      <c r="A233" s="707"/>
      <c r="B233" s="699"/>
      <c r="C233" s="317">
        <v>9</v>
      </c>
      <c r="D233" s="318">
        <v>1.0912999999999999</v>
      </c>
    </row>
    <row r="234" spans="1:4" ht="14" x14ac:dyDescent="0.25">
      <c r="A234" s="707"/>
      <c r="B234" s="699"/>
      <c r="C234" s="317">
        <v>10</v>
      </c>
      <c r="D234" s="318">
        <v>1.0672999999999999</v>
      </c>
    </row>
    <row r="235" spans="1:4" ht="14" x14ac:dyDescent="0.25">
      <c r="A235" s="706" t="s">
        <v>362</v>
      </c>
      <c r="B235" s="708" t="s">
        <v>3315</v>
      </c>
      <c r="C235" s="317">
        <v>1</v>
      </c>
      <c r="D235" s="318">
        <v>1.2831999999999999</v>
      </c>
    </row>
    <row r="236" spans="1:4" ht="14" x14ac:dyDescent="0.25">
      <c r="A236" s="707"/>
      <c r="B236" s="699"/>
      <c r="C236" s="317">
        <v>2</v>
      </c>
      <c r="D236" s="318">
        <v>1.2110000000000001</v>
      </c>
    </row>
    <row r="237" spans="1:4" ht="14" x14ac:dyDescent="0.25">
      <c r="A237" s="707"/>
      <c r="B237" s="699"/>
      <c r="C237" s="317">
        <v>3</v>
      </c>
      <c r="D237" s="318">
        <v>1.1822999999999999</v>
      </c>
    </row>
    <row r="238" spans="1:4" ht="14" x14ac:dyDescent="0.25">
      <c r="A238" s="707"/>
      <c r="B238" s="699"/>
      <c r="C238" s="317">
        <v>4</v>
      </c>
      <c r="D238" s="318">
        <v>1.1547000000000001</v>
      </c>
    </row>
    <row r="239" spans="1:4" ht="14" x14ac:dyDescent="0.25">
      <c r="A239" s="707"/>
      <c r="B239" s="699"/>
      <c r="C239" s="317">
        <v>5</v>
      </c>
      <c r="D239" s="318">
        <v>1.127</v>
      </c>
    </row>
    <row r="240" spans="1:4" ht="14" x14ac:dyDescent="0.25">
      <c r="A240" s="707"/>
      <c r="B240" s="699"/>
      <c r="C240" s="317">
        <v>6</v>
      </c>
      <c r="D240" s="318">
        <v>1.0993999999999999</v>
      </c>
    </row>
    <row r="241" spans="1:4" ht="14" x14ac:dyDescent="0.25">
      <c r="A241" s="707"/>
      <c r="B241" s="699"/>
      <c r="C241" s="317">
        <v>7</v>
      </c>
      <c r="D241" s="318">
        <v>1.0718000000000001</v>
      </c>
    </row>
    <row r="242" spans="1:4" ht="14" x14ac:dyDescent="0.25">
      <c r="A242" s="707"/>
      <c r="B242" s="699"/>
      <c r="C242" s="317">
        <v>8</v>
      </c>
      <c r="D242" s="318">
        <v>1.0442</v>
      </c>
    </row>
    <row r="243" spans="1:4" ht="14" x14ac:dyDescent="0.25">
      <c r="A243" s="707"/>
      <c r="B243" s="699"/>
      <c r="C243" s="317">
        <v>9</v>
      </c>
      <c r="D243" s="318">
        <v>1.0165999999999999</v>
      </c>
    </row>
    <row r="244" spans="1:4" ht="14" x14ac:dyDescent="0.25">
      <c r="A244" s="707"/>
      <c r="B244" s="699"/>
      <c r="C244" s="317">
        <v>10</v>
      </c>
      <c r="D244" s="318">
        <v>0.9889</v>
      </c>
    </row>
    <row r="245" spans="1:4" ht="14" x14ac:dyDescent="0.25">
      <c r="A245" s="707"/>
      <c r="B245" s="699"/>
      <c r="C245" s="317">
        <v>11</v>
      </c>
      <c r="D245" s="318">
        <v>0.96130000000000004</v>
      </c>
    </row>
    <row r="246" spans="1:4" ht="14" x14ac:dyDescent="0.25">
      <c r="A246" s="707"/>
      <c r="B246" s="699"/>
      <c r="C246" s="317">
        <v>12</v>
      </c>
      <c r="D246" s="318">
        <v>0.93369999999999997</v>
      </c>
    </row>
    <row r="247" spans="1:4" ht="14" x14ac:dyDescent="0.25">
      <c r="A247" s="706" t="s">
        <v>364</v>
      </c>
      <c r="B247" s="708" t="s">
        <v>4117</v>
      </c>
      <c r="C247" s="317">
        <v>1</v>
      </c>
      <c r="D247" s="318">
        <v>1.6003000000000001</v>
      </c>
    </row>
    <row r="248" spans="1:4" ht="14" x14ac:dyDescent="0.25">
      <c r="A248" s="707"/>
      <c r="B248" s="699"/>
      <c r="C248" s="317">
        <v>2</v>
      </c>
      <c r="D248" s="318">
        <v>1.5649</v>
      </c>
    </row>
    <row r="249" spans="1:4" ht="14" x14ac:dyDescent="0.25">
      <c r="A249" s="707"/>
      <c r="B249" s="699"/>
      <c r="C249" s="317">
        <v>3</v>
      </c>
      <c r="D249" s="318">
        <v>1.5412999999999999</v>
      </c>
    </row>
    <row r="250" spans="1:4" ht="14" x14ac:dyDescent="0.25">
      <c r="A250" s="707"/>
      <c r="B250" s="699"/>
      <c r="C250" s="317">
        <v>4</v>
      </c>
      <c r="D250" s="318">
        <v>1.5176000000000001</v>
      </c>
    </row>
    <row r="251" spans="1:4" ht="14" x14ac:dyDescent="0.25">
      <c r="A251" s="707"/>
      <c r="B251" s="699"/>
      <c r="C251" s="317">
        <v>5</v>
      </c>
      <c r="D251" s="318">
        <v>1.4939</v>
      </c>
    </row>
    <row r="252" spans="1:4" ht="14" x14ac:dyDescent="0.25">
      <c r="A252" s="707"/>
      <c r="B252" s="699"/>
      <c r="C252" s="317">
        <v>6</v>
      </c>
      <c r="D252" s="318">
        <v>1.4702999999999999</v>
      </c>
    </row>
    <row r="253" spans="1:4" ht="14" x14ac:dyDescent="0.25">
      <c r="A253" s="707"/>
      <c r="B253" s="699"/>
      <c r="C253" s="317">
        <v>7</v>
      </c>
      <c r="D253" s="318">
        <v>1.4466000000000001</v>
      </c>
    </row>
    <row r="254" spans="1:4" ht="14" x14ac:dyDescent="0.25">
      <c r="A254" s="707"/>
      <c r="B254" s="699"/>
      <c r="C254" s="317">
        <v>8</v>
      </c>
      <c r="D254" s="318">
        <v>1.423</v>
      </c>
    </row>
    <row r="255" spans="1:4" ht="14" x14ac:dyDescent="0.25">
      <c r="A255" s="707"/>
      <c r="B255" s="699"/>
      <c r="C255" s="317">
        <v>9</v>
      </c>
      <c r="D255" s="318">
        <v>1.3993</v>
      </c>
    </row>
    <row r="256" spans="1:4" ht="14" x14ac:dyDescent="0.25">
      <c r="A256" s="707"/>
      <c r="B256" s="699"/>
      <c r="C256" s="317">
        <v>10</v>
      </c>
      <c r="D256" s="318">
        <v>1.3756999999999999</v>
      </c>
    </row>
    <row r="257" spans="1:4" ht="14" x14ac:dyDescent="0.25">
      <c r="A257" s="707"/>
      <c r="B257" s="699"/>
      <c r="C257" s="317">
        <v>11</v>
      </c>
      <c r="D257" s="318">
        <v>1.3520000000000001</v>
      </c>
    </row>
    <row r="258" spans="1:4" ht="14" x14ac:dyDescent="0.25">
      <c r="A258" s="707"/>
      <c r="B258" s="699"/>
      <c r="C258" s="317">
        <v>12</v>
      </c>
      <c r="D258" s="318">
        <v>1.3284</v>
      </c>
    </row>
    <row r="259" spans="1:4" ht="14" x14ac:dyDescent="0.25">
      <c r="A259" s="707"/>
      <c r="B259" s="699"/>
      <c r="C259" s="317">
        <v>13</v>
      </c>
      <c r="D259" s="318">
        <v>1.3047</v>
      </c>
    </row>
    <row r="260" spans="1:4" ht="14" x14ac:dyDescent="0.25">
      <c r="A260" s="707"/>
      <c r="B260" s="699"/>
      <c r="C260" s="317">
        <v>14</v>
      </c>
      <c r="D260" s="318">
        <v>1.2810999999999999</v>
      </c>
    </row>
    <row r="261" spans="1:4" ht="14" x14ac:dyDescent="0.25">
      <c r="A261" s="707"/>
      <c r="B261" s="699"/>
      <c r="C261" s="317">
        <v>15</v>
      </c>
      <c r="D261" s="318">
        <v>1.2574000000000001</v>
      </c>
    </row>
    <row r="262" spans="1:4" ht="14" x14ac:dyDescent="0.25">
      <c r="A262" s="706" t="s">
        <v>366</v>
      </c>
      <c r="B262" s="708" t="s">
        <v>4118</v>
      </c>
      <c r="C262" s="317">
        <v>1</v>
      </c>
      <c r="D262" s="318">
        <v>1.5428999999999999</v>
      </c>
    </row>
    <row r="263" spans="1:4" ht="14" x14ac:dyDescent="0.25">
      <c r="A263" s="707"/>
      <c r="B263" s="699"/>
      <c r="C263" s="317">
        <v>2</v>
      </c>
      <c r="D263" s="318">
        <v>1.5098</v>
      </c>
    </row>
    <row r="264" spans="1:4" ht="14" x14ac:dyDescent="0.25">
      <c r="A264" s="707"/>
      <c r="B264" s="699"/>
      <c r="C264" s="317">
        <v>3</v>
      </c>
      <c r="D264" s="318">
        <v>1.4866999999999999</v>
      </c>
    </row>
    <row r="265" spans="1:4" ht="14" x14ac:dyDescent="0.25">
      <c r="A265" s="707"/>
      <c r="B265" s="699"/>
      <c r="C265" s="317">
        <v>4</v>
      </c>
      <c r="D265" s="318">
        <v>1.4636</v>
      </c>
    </row>
    <row r="266" spans="1:4" ht="14" x14ac:dyDescent="0.25">
      <c r="A266" s="707"/>
      <c r="B266" s="699"/>
      <c r="C266" s="317">
        <v>5</v>
      </c>
      <c r="D266" s="318">
        <v>1.4403999999999999</v>
      </c>
    </row>
    <row r="267" spans="1:4" ht="14" x14ac:dyDescent="0.25">
      <c r="A267" s="707"/>
      <c r="B267" s="699"/>
      <c r="C267" s="317">
        <v>6</v>
      </c>
      <c r="D267" s="318">
        <v>1.4173</v>
      </c>
    </row>
    <row r="268" spans="1:4" ht="14" x14ac:dyDescent="0.25">
      <c r="A268" s="707"/>
      <c r="B268" s="699"/>
      <c r="C268" s="317">
        <v>7</v>
      </c>
      <c r="D268" s="318">
        <v>1.3942000000000001</v>
      </c>
    </row>
    <row r="269" spans="1:4" ht="14" x14ac:dyDescent="0.25">
      <c r="A269" s="707"/>
      <c r="B269" s="699"/>
      <c r="C269" s="317">
        <v>8</v>
      </c>
      <c r="D269" s="318">
        <v>1.371</v>
      </c>
    </row>
    <row r="270" spans="1:4" ht="14" x14ac:dyDescent="0.25">
      <c r="A270" s="707"/>
      <c r="B270" s="699"/>
      <c r="C270" s="317">
        <v>9</v>
      </c>
      <c r="D270" s="318">
        <v>1.3479000000000001</v>
      </c>
    </row>
    <row r="271" spans="1:4" ht="14" x14ac:dyDescent="0.25">
      <c r="A271" s="707"/>
      <c r="B271" s="699"/>
      <c r="C271" s="317">
        <v>10</v>
      </c>
      <c r="D271" s="318">
        <v>1.3248</v>
      </c>
    </row>
    <row r="272" spans="1:4" ht="14" x14ac:dyDescent="0.25">
      <c r="A272" s="707"/>
      <c r="B272" s="699"/>
      <c r="C272" s="317">
        <v>11</v>
      </c>
      <c r="D272" s="318">
        <v>1.3016000000000001</v>
      </c>
    </row>
    <row r="273" spans="1:4" ht="14" x14ac:dyDescent="0.25">
      <c r="A273" s="707"/>
      <c r="B273" s="699"/>
      <c r="C273" s="317">
        <v>12</v>
      </c>
      <c r="D273" s="318">
        <v>1.2785</v>
      </c>
    </row>
    <row r="274" spans="1:4" ht="14" x14ac:dyDescent="0.25">
      <c r="A274" s="707"/>
      <c r="B274" s="699"/>
      <c r="C274" s="317">
        <v>13</v>
      </c>
      <c r="D274" s="318">
        <v>1.2554000000000001</v>
      </c>
    </row>
    <row r="275" spans="1:4" ht="14" x14ac:dyDescent="0.25">
      <c r="A275" s="707"/>
      <c r="B275" s="699"/>
      <c r="C275" s="317">
        <v>14</v>
      </c>
      <c r="D275" s="318">
        <v>1.2322</v>
      </c>
    </row>
    <row r="276" spans="1:4" ht="14" x14ac:dyDescent="0.25">
      <c r="A276" s="707"/>
      <c r="B276" s="699"/>
      <c r="C276" s="317">
        <v>15</v>
      </c>
      <c r="D276" s="318">
        <v>1.2091000000000001</v>
      </c>
    </row>
    <row r="277" spans="1:4" ht="14" x14ac:dyDescent="0.25">
      <c r="A277" s="709"/>
      <c r="B277" s="700"/>
      <c r="C277" s="320">
        <v>16</v>
      </c>
      <c r="D277" s="321">
        <v>1.1859</v>
      </c>
    </row>
    <row r="278" spans="1:4" ht="14" x14ac:dyDescent="0.25">
      <c r="A278" s="710" t="s">
        <v>368</v>
      </c>
      <c r="B278" s="711" t="s">
        <v>3318</v>
      </c>
      <c r="C278" s="323">
        <v>1</v>
      </c>
      <c r="D278" s="324">
        <v>1.4681999999999999</v>
      </c>
    </row>
    <row r="279" spans="1:4" ht="14" x14ac:dyDescent="0.25">
      <c r="A279" s="707"/>
      <c r="B279" s="699"/>
      <c r="C279" s="317">
        <v>2</v>
      </c>
      <c r="D279" s="318">
        <v>1.4361999999999999</v>
      </c>
    </row>
    <row r="280" spans="1:4" ht="14" x14ac:dyDescent="0.25">
      <c r="A280" s="707"/>
      <c r="B280" s="699"/>
      <c r="C280" s="317">
        <v>3</v>
      </c>
      <c r="D280" s="318">
        <v>1.4133</v>
      </c>
    </row>
    <row r="281" spans="1:4" ht="14" x14ac:dyDescent="0.25">
      <c r="A281" s="707"/>
      <c r="B281" s="699"/>
      <c r="C281" s="317">
        <v>4</v>
      </c>
      <c r="D281" s="318">
        <v>1.3904000000000001</v>
      </c>
    </row>
    <row r="282" spans="1:4" ht="14" x14ac:dyDescent="0.25">
      <c r="A282" s="707"/>
      <c r="B282" s="699"/>
      <c r="C282" s="317">
        <v>5</v>
      </c>
      <c r="D282" s="318">
        <v>1.3674999999999999</v>
      </c>
    </row>
    <row r="283" spans="1:4" ht="14" x14ac:dyDescent="0.25">
      <c r="A283" s="707"/>
      <c r="B283" s="699"/>
      <c r="C283" s="317">
        <v>6</v>
      </c>
      <c r="D283" s="318">
        <v>1.3446</v>
      </c>
    </row>
    <row r="284" spans="1:4" ht="14" x14ac:dyDescent="0.25">
      <c r="A284" s="707"/>
      <c r="B284" s="699"/>
      <c r="C284" s="317">
        <v>7</v>
      </c>
      <c r="D284" s="318">
        <v>1.3216000000000001</v>
      </c>
    </row>
    <row r="285" spans="1:4" ht="14" x14ac:dyDescent="0.25">
      <c r="A285" s="707"/>
      <c r="B285" s="699"/>
      <c r="C285" s="317">
        <v>8</v>
      </c>
      <c r="D285" s="318">
        <v>1.2987</v>
      </c>
    </row>
    <row r="286" spans="1:4" ht="14" x14ac:dyDescent="0.25">
      <c r="A286" s="707"/>
      <c r="B286" s="699"/>
      <c r="C286" s="317">
        <v>9</v>
      </c>
      <c r="D286" s="318">
        <v>1.2758</v>
      </c>
    </row>
    <row r="287" spans="1:4" ht="14" x14ac:dyDescent="0.25">
      <c r="A287" s="707"/>
      <c r="B287" s="699"/>
      <c r="C287" s="317">
        <v>10</v>
      </c>
      <c r="D287" s="318">
        <v>1.2528999999999999</v>
      </c>
    </row>
    <row r="288" spans="1:4" ht="14" x14ac:dyDescent="0.25">
      <c r="A288" s="707"/>
      <c r="B288" s="699"/>
      <c r="C288" s="317">
        <v>11</v>
      </c>
      <c r="D288" s="318">
        <v>1.23</v>
      </c>
    </row>
    <row r="289" spans="1:4" ht="14" x14ac:dyDescent="0.25">
      <c r="A289" s="707"/>
      <c r="B289" s="699"/>
      <c r="C289" s="317">
        <v>12</v>
      </c>
      <c r="D289" s="318">
        <v>1.2071000000000001</v>
      </c>
    </row>
    <row r="290" spans="1:4" ht="14" x14ac:dyDescent="0.25">
      <c r="A290" s="707"/>
      <c r="B290" s="699"/>
      <c r="C290" s="317">
        <v>13</v>
      </c>
      <c r="D290" s="318">
        <v>1.1840999999999999</v>
      </c>
    </row>
    <row r="291" spans="1:4" ht="14" x14ac:dyDescent="0.25">
      <c r="A291" s="707"/>
      <c r="B291" s="699"/>
      <c r="C291" s="317">
        <v>14</v>
      </c>
      <c r="D291" s="318">
        <v>1.1612</v>
      </c>
    </row>
    <row r="292" spans="1:4" ht="14" x14ac:dyDescent="0.25">
      <c r="A292" s="707"/>
      <c r="B292" s="699"/>
      <c r="C292" s="317">
        <v>15</v>
      </c>
      <c r="D292" s="318">
        <v>1.1383000000000001</v>
      </c>
    </row>
    <row r="293" spans="1:4" ht="14" x14ac:dyDescent="0.25">
      <c r="A293" s="707"/>
      <c r="B293" s="699"/>
      <c r="C293" s="317">
        <v>16</v>
      </c>
      <c r="D293" s="318">
        <v>1.1153999999999999</v>
      </c>
    </row>
    <row r="294" spans="1:4" ht="14" x14ac:dyDescent="0.25">
      <c r="A294" s="707"/>
      <c r="B294" s="699"/>
      <c r="C294" s="317">
        <v>17</v>
      </c>
      <c r="D294" s="318">
        <v>1.0925</v>
      </c>
    </row>
    <row r="295" spans="1:4" ht="14" x14ac:dyDescent="0.25">
      <c r="A295" s="707"/>
      <c r="B295" s="699"/>
      <c r="C295" s="317">
        <v>18</v>
      </c>
      <c r="D295" s="318">
        <v>1.0694999999999999</v>
      </c>
    </row>
    <row r="296" spans="1:4" ht="13" x14ac:dyDescent="0.25">
      <c r="A296" s="388" t="s">
        <v>370</v>
      </c>
      <c r="B296" s="389"/>
      <c r="C296" s="390"/>
      <c r="D296" s="391"/>
    </row>
    <row r="297" spans="1:4" ht="14" x14ac:dyDescent="0.25">
      <c r="A297" s="706" t="s">
        <v>3319</v>
      </c>
      <c r="B297" s="708" t="s">
        <v>3305</v>
      </c>
      <c r="C297" s="317">
        <v>1</v>
      </c>
      <c r="D297" s="318">
        <v>2.3081</v>
      </c>
    </row>
    <row r="298" spans="1:4" ht="14" x14ac:dyDescent="0.25">
      <c r="A298" s="707"/>
      <c r="B298" s="699"/>
      <c r="C298" s="317">
        <v>2</v>
      </c>
      <c r="D298" s="318">
        <v>2.3081</v>
      </c>
    </row>
    <row r="299" spans="1:4" ht="14" x14ac:dyDescent="0.25">
      <c r="A299" s="707"/>
      <c r="B299" s="699"/>
      <c r="C299" s="317">
        <v>3</v>
      </c>
      <c r="D299" s="318">
        <v>2.2486000000000002</v>
      </c>
    </row>
    <row r="300" spans="1:4" ht="14" x14ac:dyDescent="0.25">
      <c r="A300" s="707"/>
      <c r="B300" s="699"/>
      <c r="C300" s="317">
        <v>4</v>
      </c>
      <c r="D300" s="318">
        <v>2.1903000000000001</v>
      </c>
    </row>
    <row r="301" spans="1:4" ht="14" x14ac:dyDescent="0.25">
      <c r="A301" s="707"/>
      <c r="B301" s="699"/>
      <c r="C301" s="317">
        <v>5</v>
      </c>
      <c r="D301" s="318">
        <v>2.1318999999999999</v>
      </c>
    </row>
    <row r="302" spans="1:4" ht="14" x14ac:dyDescent="0.25">
      <c r="A302" s="707"/>
      <c r="B302" s="699"/>
      <c r="C302" s="317">
        <v>6</v>
      </c>
      <c r="D302" s="318">
        <v>2.0735000000000001</v>
      </c>
    </row>
    <row r="303" spans="1:4" ht="14" x14ac:dyDescent="0.25">
      <c r="A303" s="707"/>
      <c r="B303" s="699"/>
      <c r="C303" s="317">
        <v>7</v>
      </c>
      <c r="D303" s="318">
        <v>2.0150999999999999</v>
      </c>
    </row>
    <row r="304" spans="1:4" ht="14" x14ac:dyDescent="0.25">
      <c r="A304" s="707"/>
      <c r="B304" s="699"/>
      <c r="C304" s="317">
        <v>8</v>
      </c>
      <c r="D304" s="318">
        <v>1.9567000000000001</v>
      </c>
    </row>
    <row r="305" spans="1:4" ht="14" x14ac:dyDescent="0.25">
      <c r="A305" s="707"/>
      <c r="B305" s="699"/>
      <c r="C305" s="317">
        <v>9</v>
      </c>
      <c r="D305" s="318">
        <v>1.8983000000000001</v>
      </c>
    </row>
    <row r="306" spans="1:4" ht="14" x14ac:dyDescent="0.25">
      <c r="A306" s="707"/>
      <c r="B306" s="699"/>
      <c r="C306" s="317">
        <v>10</v>
      </c>
      <c r="D306" s="318">
        <v>1.8399000000000001</v>
      </c>
    </row>
    <row r="307" spans="1:4" ht="14" x14ac:dyDescent="0.25">
      <c r="A307" s="707"/>
      <c r="B307" s="699"/>
      <c r="C307" s="317">
        <v>11</v>
      </c>
      <c r="D307" s="318">
        <v>1.7815000000000001</v>
      </c>
    </row>
    <row r="308" spans="1:4" ht="14" x14ac:dyDescent="0.25">
      <c r="A308" s="706" t="s">
        <v>3320</v>
      </c>
      <c r="B308" s="708" t="s">
        <v>3306</v>
      </c>
      <c r="C308" s="317">
        <v>1</v>
      </c>
      <c r="D308" s="318">
        <v>2.0270000000000001</v>
      </c>
    </row>
    <row r="309" spans="1:4" ht="14" x14ac:dyDescent="0.25">
      <c r="A309" s="707"/>
      <c r="B309" s="699"/>
      <c r="C309" s="317">
        <v>2</v>
      </c>
      <c r="D309" s="318">
        <v>2.0270000000000001</v>
      </c>
    </row>
    <row r="310" spans="1:4" ht="14" x14ac:dyDescent="0.25">
      <c r="A310" s="707"/>
      <c r="B310" s="699"/>
      <c r="C310" s="317">
        <v>3</v>
      </c>
      <c r="D310" s="318">
        <v>1.9766999999999999</v>
      </c>
    </row>
    <row r="311" spans="1:4" ht="14" x14ac:dyDescent="0.25">
      <c r="A311" s="707"/>
      <c r="B311" s="699"/>
      <c r="C311" s="317">
        <v>4</v>
      </c>
      <c r="D311" s="318">
        <v>1.9273</v>
      </c>
    </row>
    <row r="312" spans="1:4" ht="14" x14ac:dyDescent="0.25">
      <c r="A312" s="707"/>
      <c r="B312" s="699"/>
      <c r="C312" s="317">
        <v>5</v>
      </c>
      <c r="D312" s="318">
        <v>1.8778999999999999</v>
      </c>
    </row>
    <row r="313" spans="1:4" ht="14" x14ac:dyDescent="0.25">
      <c r="A313" s="707"/>
      <c r="B313" s="699"/>
      <c r="C313" s="317">
        <v>6</v>
      </c>
      <c r="D313" s="318">
        <v>1.8284</v>
      </c>
    </row>
    <row r="314" spans="1:4" ht="21" customHeight="1" x14ac:dyDescent="0.25">
      <c r="A314" s="707"/>
      <c r="B314" s="699"/>
      <c r="C314" s="317">
        <v>7</v>
      </c>
      <c r="D314" s="318">
        <v>1.7789999999999999</v>
      </c>
    </row>
    <row r="315" spans="1:4" ht="14" x14ac:dyDescent="0.25">
      <c r="A315" s="707"/>
      <c r="B315" s="699"/>
      <c r="C315" s="317">
        <v>8</v>
      </c>
      <c r="D315" s="318">
        <v>1.7295</v>
      </c>
    </row>
    <row r="316" spans="1:4" ht="14" x14ac:dyDescent="0.25">
      <c r="A316" s="707"/>
      <c r="B316" s="699"/>
      <c r="C316" s="317">
        <v>9</v>
      </c>
      <c r="D316" s="318">
        <v>1.6800999999999999</v>
      </c>
    </row>
    <row r="317" spans="1:4" ht="14" x14ac:dyDescent="0.25">
      <c r="A317" s="707"/>
      <c r="B317" s="699"/>
      <c r="C317" s="317">
        <v>10</v>
      </c>
      <c r="D317" s="318">
        <v>1.6307</v>
      </c>
    </row>
    <row r="318" spans="1:4" ht="14" x14ac:dyDescent="0.25">
      <c r="A318" s="707"/>
      <c r="B318" s="699"/>
      <c r="C318" s="317">
        <v>11</v>
      </c>
      <c r="D318" s="318">
        <v>1.5811999999999999</v>
      </c>
    </row>
    <row r="319" spans="1:4" ht="14" x14ac:dyDescent="0.25">
      <c r="A319" s="706" t="s">
        <v>3321</v>
      </c>
      <c r="B319" s="708" t="s">
        <v>3322</v>
      </c>
      <c r="C319" s="317">
        <v>1</v>
      </c>
      <c r="D319" s="318">
        <v>2.3792</v>
      </c>
    </row>
    <row r="320" spans="1:4" ht="14" x14ac:dyDescent="0.25">
      <c r="A320" s="707"/>
      <c r="B320" s="699"/>
      <c r="C320" s="317">
        <v>2</v>
      </c>
      <c r="D320" s="318">
        <v>2.3254999999999999</v>
      </c>
    </row>
    <row r="321" spans="1:4" ht="14" x14ac:dyDescent="0.25">
      <c r="A321" s="707"/>
      <c r="B321" s="699"/>
      <c r="C321" s="317">
        <v>3</v>
      </c>
      <c r="D321" s="318">
        <v>2.2835999999999999</v>
      </c>
    </row>
    <row r="322" spans="1:4" ht="14" x14ac:dyDescent="0.25">
      <c r="A322" s="707"/>
      <c r="B322" s="699"/>
      <c r="C322" s="317">
        <v>4</v>
      </c>
      <c r="D322" s="318">
        <v>2.2416999999999998</v>
      </c>
    </row>
    <row r="323" spans="1:4" ht="14" x14ac:dyDescent="0.25">
      <c r="A323" s="707"/>
      <c r="B323" s="699"/>
      <c r="C323" s="317">
        <v>5</v>
      </c>
      <c r="D323" s="318">
        <v>2.1998000000000002</v>
      </c>
    </row>
    <row r="324" spans="1:4" ht="14" x14ac:dyDescent="0.25">
      <c r="A324" s="707"/>
      <c r="B324" s="699"/>
      <c r="C324" s="317">
        <v>6</v>
      </c>
      <c r="D324" s="318">
        <v>2.1579000000000002</v>
      </c>
    </row>
    <row r="325" spans="1:4" ht="14" x14ac:dyDescent="0.25">
      <c r="A325" s="707"/>
      <c r="B325" s="699"/>
      <c r="C325" s="317">
        <v>7</v>
      </c>
      <c r="D325" s="318">
        <v>2.1160000000000001</v>
      </c>
    </row>
    <row r="326" spans="1:4" ht="14" x14ac:dyDescent="0.25">
      <c r="A326" s="707"/>
      <c r="B326" s="699"/>
      <c r="C326" s="317">
        <v>8</v>
      </c>
      <c r="D326" s="318">
        <v>2.0741000000000001</v>
      </c>
    </row>
    <row r="327" spans="1:4" ht="14" x14ac:dyDescent="0.25">
      <c r="A327" s="707"/>
      <c r="B327" s="699"/>
      <c r="C327" s="317">
        <v>9</v>
      </c>
      <c r="D327" s="318">
        <v>2.0322</v>
      </c>
    </row>
    <row r="328" spans="1:4" ht="14" x14ac:dyDescent="0.25">
      <c r="A328" s="707"/>
      <c r="B328" s="699"/>
      <c r="C328" s="317">
        <v>10</v>
      </c>
      <c r="D328" s="318">
        <v>1.9903</v>
      </c>
    </row>
    <row r="329" spans="1:4" ht="14" x14ac:dyDescent="0.25">
      <c r="A329" s="707"/>
      <c r="B329" s="699"/>
      <c r="C329" s="317">
        <v>11</v>
      </c>
      <c r="D329" s="318">
        <v>1.9483999999999999</v>
      </c>
    </row>
    <row r="330" spans="1:4" ht="14" x14ac:dyDescent="0.25">
      <c r="A330" s="707"/>
      <c r="B330" s="699"/>
      <c r="C330" s="317">
        <v>12</v>
      </c>
      <c r="D330" s="318">
        <v>1.9065000000000001</v>
      </c>
    </row>
    <row r="331" spans="1:4" ht="14" x14ac:dyDescent="0.25">
      <c r="A331" s="707"/>
      <c r="B331" s="699"/>
      <c r="C331" s="317">
        <v>13</v>
      </c>
      <c r="D331" s="318">
        <v>1.8646</v>
      </c>
    </row>
    <row r="332" spans="1:4" ht="14" x14ac:dyDescent="0.25">
      <c r="A332" s="709"/>
      <c r="B332" s="700"/>
      <c r="C332" s="320">
        <v>14</v>
      </c>
      <c r="D332" s="321">
        <v>1.8226</v>
      </c>
    </row>
    <row r="333" spans="1:4" ht="14" x14ac:dyDescent="0.25">
      <c r="A333" s="710" t="s">
        <v>3323</v>
      </c>
      <c r="B333" s="711" t="s">
        <v>3324</v>
      </c>
      <c r="C333" s="323">
        <v>1</v>
      </c>
      <c r="D333" s="324">
        <v>2.2341000000000002</v>
      </c>
    </row>
    <row r="334" spans="1:4" ht="14" x14ac:dyDescent="0.25">
      <c r="A334" s="707"/>
      <c r="B334" s="699"/>
      <c r="C334" s="317">
        <v>2</v>
      </c>
      <c r="D334" s="318">
        <v>2.1371000000000002</v>
      </c>
    </row>
    <row r="335" spans="1:4" ht="14" x14ac:dyDescent="0.25">
      <c r="A335" s="707"/>
      <c r="B335" s="699"/>
      <c r="C335" s="317">
        <v>3</v>
      </c>
      <c r="D335" s="318">
        <v>2.0829</v>
      </c>
    </row>
    <row r="336" spans="1:4" ht="14" x14ac:dyDescent="0.25">
      <c r="A336" s="707"/>
      <c r="B336" s="699"/>
      <c r="C336" s="317">
        <v>4</v>
      </c>
      <c r="D336" s="318">
        <v>2.0287000000000002</v>
      </c>
    </row>
    <row r="337" spans="1:4" ht="14" x14ac:dyDescent="0.25">
      <c r="A337" s="707"/>
      <c r="B337" s="699"/>
      <c r="C337" s="317">
        <v>5</v>
      </c>
      <c r="D337" s="318">
        <v>1.9744999999999999</v>
      </c>
    </row>
    <row r="338" spans="1:4" ht="14" x14ac:dyDescent="0.25">
      <c r="A338" s="707"/>
      <c r="B338" s="699"/>
      <c r="C338" s="317">
        <v>6</v>
      </c>
      <c r="D338" s="318">
        <v>1.9201999999999999</v>
      </c>
    </row>
    <row r="339" spans="1:4" ht="14" x14ac:dyDescent="0.25">
      <c r="A339" s="707"/>
      <c r="B339" s="699"/>
      <c r="C339" s="317">
        <v>7</v>
      </c>
      <c r="D339" s="318">
        <v>1.8660000000000001</v>
      </c>
    </row>
    <row r="340" spans="1:4" ht="14" x14ac:dyDescent="0.25">
      <c r="A340" s="707"/>
      <c r="B340" s="699"/>
      <c r="C340" s="317">
        <v>8</v>
      </c>
      <c r="D340" s="318">
        <v>1.8118000000000001</v>
      </c>
    </row>
    <row r="341" spans="1:4" ht="14" x14ac:dyDescent="0.25">
      <c r="A341" s="707"/>
      <c r="B341" s="699"/>
      <c r="C341" s="317">
        <v>9</v>
      </c>
      <c r="D341" s="318">
        <v>1.7576000000000001</v>
      </c>
    </row>
    <row r="342" spans="1:4" ht="14" x14ac:dyDescent="0.25">
      <c r="A342" s="707"/>
      <c r="B342" s="699"/>
      <c r="C342" s="317">
        <v>10</v>
      </c>
      <c r="D342" s="318">
        <v>1.7034</v>
      </c>
    </row>
    <row r="343" spans="1:4" ht="14" x14ac:dyDescent="0.25">
      <c r="A343" s="707"/>
      <c r="B343" s="699"/>
      <c r="C343" s="317">
        <v>11</v>
      </c>
      <c r="D343" s="318">
        <v>1.6492</v>
      </c>
    </row>
    <row r="344" spans="1:4" ht="14" x14ac:dyDescent="0.25">
      <c r="A344" s="707"/>
      <c r="B344" s="699"/>
      <c r="C344" s="317">
        <v>12</v>
      </c>
      <c r="D344" s="318">
        <v>1.595</v>
      </c>
    </row>
    <row r="345" spans="1:4" ht="14" x14ac:dyDescent="0.25">
      <c r="A345" s="707"/>
      <c r="B345" s="699"/>
      <c r="C345" s="317">
        <v>13</v>
      </c>
      <c r="D345" s="318">
        <v>1.5407999999999999</v>
      </c>
    </row>
    <row r="346" spans="1:4" ht="14" x14ac:dyDescent="0.25">
      <c r="A346" s="707"/>
      <c r="B346" s="699"/>
      <c r="C346" s="317">
        <v>14</v>
      </c>
      <c r="D346" s="318">
        <v>1.4865999999999999</v>
      </c>
    </row>
    <row r="347" spans="1:4" ht="14" x14ac:dyDescent="0.25">
      <c r="A347" s="707"/>
      <c r="B347" s="699"/>
      <c r="C347" s="317">
        <v>15</v>
      </c>
      <c r="D347" s="318">
        <v>1.4322999999999999</v>
      </c>
    </row>
    <row r="348" spans="1:4" ht="14" x14ac:dyDescent="0.25">
      <c r="A348" s="706" t="s">
        <v>375</v>
      </c>
      <c r="B348" s="708" t="s">
        <v>376</v>
      </c>
      <c r="C348" s="317">
        <v>1</v>
      </c>
      <c r="D348" s="318">
        <v>2.1711999999999998</v>
      </c>
    </row>
    <row r="349" spans="1:4" ht="14" x14ac:dyDescent="0.25">
      <c r="A349" s="707"/>
      <c r="B349" s="699"/>
      <c r="C349" s="317">
        <v>2</v>
      </c>
      <c r="D349" s="318">
        <v>2.1711999999999998</v>
      </c>
    </row>
    <row r="350" spans="1:4" ht="14" x14ac:dyDescent="0.25">
      <c r="A350" s="707"/>
      <c r="B350" s="699"/>
      <c r="C350" s="317">
        <v>3</v>
      </c>
      <c r="D350" s="318">
        <v>2.1381000000000001</v>
      </c>
    </row>
    <row r="351" spans="1:4" ht="14" x14ac:dyDescent="0.25">
      <c r="A351" s="707"/>
      <c r="B351" s="699"/>
      <c r="C351" s="317">
        <v>4</v>
      </c>
      <c r="D351" s="318">
        <v>2.1046</v>
      </c>
    </row>
    <row r="352" spans="1:4" ht="14" x14ac:dyDescent="0.25">
      <c r="A352" s="707"/>
      <c r="B352" s="699"/>
      <c r="C352" s="317">
        <v>5</v>
      </c>
      <c r="D352" s="318">
        <v>2.0710999999999999</v>
      </c>
    </row>
    <row r="353" spans="1:4" ht="14" x14ac:dyDescent="0.25">
      <c r="A353" s="707"/>
      <c r="B353" s="699"/>
      <c r="C353" s="317">
        <v>6</v>
      </c>
      <c r="D353" s="318">
        <v>2.0375000000000001</v>
      </c>
    </row>
    <row r="354" spans="1:4" ht="14" x14ac:dyDescent="0.25">
      <c r="A354" s="707"/>
      <c r="B354" s="699"/>
      <c r="C354" s="317">
        <v>7</v>
      </c>
      <c r="D354" s="318">
        <v>2.004</v>
      </c>
    </row>
    <row r="355" spans="1:4" ht="14" x14ac:dyDescent="0.25">
      <c r="A355" s="707"/>
      <c r="B355" s="699"/>
      <c r="C355" s="317">
        <v>8</v>
      </c>
      <c r="D355" s="318">
        <v>1.9704999999999999</v>
      </c>
    </row>
    <row r="356" spans="1:4" ht="14" x14ac:dyDescent="0.25">
      <c r="A356" s="707"/>
      <c r="B356" s="699"/>
      <c r="C356" s="317">
        <v>9</v>
      </c>
      <c r="D356" s="318">
        <v>1.9370000000000001</v>
      </c>
    </row>
    <row r="357" spans="1:4" ht="14" x14ac:dyDescent="0.25">
      <c r="A357" s="707"/>
      <c r="B357" s="699"/>
      <c r="C357" s="317">
        <v>10</v>
      </c>
      <c r="D357" s="318">
        <v>1.9035</v>
      </c>
    </row>
    <row r="358" spans="1:4" ht="14" x14ac:dyDescent="0.25">
      <c r="A358" s="707"/>
      <c r="B358" s="699"/>
      <c r="C358" s="317">
        <v>11</v>
      </c>
      <c r="D358" s="318">
        <v>1.87</v>
      </c>
    </row>
    <row r="359" spans="1:4" ht="14" x14ac:dyDescent="0.25">
      <c r="A359" s="707"/>
      <c r="B359" s="699"/>
      <c r="C359" s="317">
        <v>12</v>
      </c>
      <c r="D359" s="318">
        <v>1.8365</v>
      </c>
    </row>
    <row r="360" spans="1:4" ht="14" x14ac:dyDescent="0.25">
      <c r="A360" s="707"/>
      <c r="B360" s="699"/>
      <c r="C360" s="317">
        <v>13</v>
      </c>
      <c r="D360" s="318">
        <v>1.8029999999999999</v>
      </c>
    </row>
    <row r="361" spans="1:4" ht="14" x14ac:dyDescent="0.25">
      <c r="A361" s="707"/>
      <c r="B361" s="699"/>
      <c r="C361" s="317">
        <v>14</v>
      </c>
      <c r="D361" s="318">
        <v>1.7695000000000001</v>
      </c>
    </row>
    <row r="362" spans="1:4" ht="14" x14ac:dyDescent="0.25">
      <c r="A362" s="707"/>
      <c r="B362" s="699"/>
      <c r="C362" s="317">
        <v>15</v>
      </c>
      <c r="D362" s="318">
        <v>1.7359</v>
      </c>
    </row>
    <row r="363" spans="1:4" ht="14" x14ac:dyDescent="0.25">
      <c r="A363" s="706" t="s">
        <v>377</v>
      </c>
      <c r="B363" s="708" t="s">
        <v>4119</v>
      </c>
      <c r="C363" s="317">
        <v>1</v>
      </c>
      <c r="D363" s="318">
        <v>2.2633999999999999</v>
      </c>
    </row>
    <row r="364" spans="1:4" ht="14" x14ac:dyDescent="0.25">
      <c r="A364" s="707"/>
      <c r="B364" s="699"/>
      <c r="C364" s="317">
        <v>2</v>
      </c>
      <c r="D364" s="318">
        <v>2.0543</v>
      </c>
    </row>
    <row r="365" spans="1:4" ht="14" x14ac:dyDescent="0.25">
      <c r="A365" s="707"/>
      <c r="B365" s="699"/>
      <c r="C365" s="317">
        <v>3</v>
      </c>
      <c r="D365" s="318">
        <v>2.0299</v>
      </c>
    </row>
    <row r="366" spans="1:4" ht="14" x14ac:dyDescent="0.25">
      <c r="A366" s="707"/>
      <c r="B366" s="699"/>
      <c r="C366" s="317">
        <v>4</v>
      </c>
      <c r="D366" s="318">
        <v>2.0032000000000001</v>
      </c>
    </row>
    <row r="367" spans="1:4" ht="14" x14ac:dyDescent="0.25">
      <c r="A367" s="707"/>
      <c r="B367" s="699"/>
      <c r="C367" s="317">
        <v>5</v>
      </c>
      <c r="D367" s="318">
        <v>1.9764999999999999</v>
      </c>
    </row>
    <row r="368" spans="1:4" ht="14" x14ac:dyDescent="0.25">
      <c r="A368" s="707"/>
      <c r="B368" s="699"/>
      <c r="C368" s="317">
        <v>6</v>
      </c>
      <c r="D368" s="318">
        <v>1.9498</v>
      </c>
    </row>
    <row r="369" spans="1:4" ht="14" x14ac:dyDescent="0.25">
      <c r="A369" s="707"/>
      <c r="B369" s="699"/>
      <c r="C369" s="317">
        <v>7</v>
      </c>
      <c r="D369" s="318">
        <v>1.9231</v>
      </c>
    </row>
    <row r="370" spans="1:4" ht="14" x14ac:dyDescent="0.25">
      <c r="A370" s="707"/>
      <c r="B370" s="699"/>
      <c r="C370" s="317">
        <v>8</v>
      </c>
      <c r="D370" s="318">
        <v>1.8964000000000001</v>
      </c>
    </row>
    <row r="371" spans="1:4" ht="14" x14ac:dyDescent="0.25">
      <c r="A371" s="707"/>
      <c r="B371" s="699"/>
      <c r="C371" s="317">
        <v>9</v>
      </c>
      <c r="D371" s="318">
        <v>1.8696999999999999</v>
      </c>
    </row>
    <row r="372" spans="1:4" ht="14" x14ac:dyDescent="0.25">
      <c r="A372" s="707"/>
      <c r="B372" s="699"/>
      <c r="C372" s="317">
        <v>10</v>
      </c>
      <c r="D372" s="318">
        <v>1.843</v>
      </c>
    </row>
    <row r="373" spans="1:4" ht="14" x14ac:dyDescent="0.25">
      <c r="A373" s="707"/>
      <c r="B373" s="699"/>
      <c r="C373" s="317">
        <v>11</v>
      </c>
      <c r="D373" s="318">
        <v>1.8163</v>
      </c>
    </row>
    <row r="374" spans="1:4" ht="14" x14ac:dyDescent="0.25">
      <c r="A374" s="707"/>
      <c r="B374" s="699"/>
      <c r="C374" s="317">
        <v>12</v>
      </c>
      <c r="D374" s="318">
        <v>1.7896000000000001</v>
      </c>
    </row>
    <row r="375" spans="1:4" ht="14" x14ac:dyDescent="0.25">
      <c r="A375" s="707"/>
      <c r="B375" s="699"/>
      <c r="C375" s="317">
        <v>13</v>
      </c>
      <c r="D375" s="318">
        <v>1.7628999999999999</v>
      </c>
    </row>
    <row r="376" spans="1:4" ht="14" x14ac:dyDescent="0.25">
      <c r="A376" s="707"/>
      <c r="B376" s="699"/>
      <c r="C376" s="317">
        <v>14</v>
      </c>
      <c r="D376" s="318">
        <v>1.7361</v>
      </c>
    </row>
    <row r="377" spans="1:4" ht="14" x14ac:dyDescent="0.25">
      <c r="A377" s="707"/>
      <c r="B377" s="699"/>
      <c r="C377" s="317">
        <v>15</v>
      </c>
      <c r="D377" s="318">
        <v>1.7094</v>
      </c>
    </row>
    <row r="378" spans="1:4" ht="14" x14ac:dyDescent="0.25">
      <c r="A378" s="707"/>
      <c r="B378" s="699"/>
      <c r="C378" s="317">
        <v>16</v>
      </c>
      <c r="D378" s="318">
        <v>1.6827000000000001</v>
      </c>
    </row>
    <row r="379" spans="1:4" ht="14" x14ac:dyDescent="0.25">
      <c r="A379" s="709"/>
      <c r="B379" s="700"/>
      <c r="C379" s="320">
        <v>17</v>
      </c>
      <c r="D379" s="321">
        <v>1.6559999999999999</v>
      </c>
    </row>
    <row r="380" spans="1:4" ht="14" x14ac:dyDescent="0.25">
      <c r="A380" s="710" t="s">
        <v>379</v>
      </c>
      <c r="B380" s="711" t="s">
        <v>4120</v>
      </c>
      <c r="C380" s="323">
        <v>1</v>
      </c>
      <c r="D380" s="324">
        <v>2.1573000000000002</v>
      </c>
    </row>
    <row r="381" spans="1:4" ht="14" x14ac:dyDescent="0.25">
      <c r="A381" s="707"/>
      <c r="B381" s="699"/>
      <c r="C381" s="317">
        <v>2</v>
      </c>
      <c r="D381" s="318">
        <v>1.9906999999999999</v>
      </c>
    </row>
    <row r="382" spans="1:4" ht="14" x14ac:dyDescent="0.25">
      <c r="A382" s="707"/>
      <c r="B382" s="699"/>
      <c r="C382" s="317">
        <v>3</v>
      </c>
      <c r="D382" s="318">
        <v>1.9609000000000001</v>
      </c>
    </row>
    <row r="383" spans="1:4" ht="14" x14ac:dyDescent="0.25">
      <c r="A383" s="707"/>
      <c r="B383" s="699"/>
      <c r="C383" s="317">
        <v>4</v>
      </c>
      <c r="D383" s="318">
        <v>1.9343999999999999</v>
      </c>
    </row>
    <row r="384" spans="1:4" ht="14" x14ac:dyDescent="0.25">
      <c r="A384" s="707"/>
      <c r="B384" s="699"/>
      <c r="C384" s="317">
        <v>5</v>
      </c>
      <c r="D384" s="318">
        <v>1.9079999999999999</v>
      </c>
    </row>
    <row r="385" spans="1:4" ht="14" x14ac:dyDescent="0.25">
      <c r="A385" s="707"/>
      <c r="B385" s="699"/>
      <c r="C385" s="317">
        <v>6</v>
      </c>
      <c r="D385" s="318">
        <v>1.8815</v>
      </c>
    </row>
    <row r="386" spans="1:4" ht="14" x14ac:dyDescent="0.25">
      <c r="A386" s="707"/>
      <c r="B386" s="699"/>
      <c r="C386" s="317">
        <v>7</v>
      </c>
      <c r="D386" s="318">
        <v>1.855</v>
      </c>
    </row>
    <row r="387" spans="1:4" ht="14" x14ac:dyDescent="0.25">
      <c r="A387" s="707"/>
      <c r="B387" s="699"/>
      <c r="C387" s="317">
        <v>8</v>
      </c>
      <c r="D387" s="318">
        <v>1.8286</v>
      </c>
    </row>
    <row r="388" spans="1:4" ht="14" x14ac:dyDescent="0.25">
      <c r="A388" s="707"/>
      <c r="B388" s="699"/>
      <c r="C388" s="317">
        <v>9</v>
      </c>
      <c r="D388" s="318">
        <v>1.8021</v>
      </c>
    </row>
    <row r="389" spans="1:4" ht="14" x14ac:dyDescent="0.25">
      <c r="A389" s="707"/>
      <c r="B389" s="699"/>
      <c r="C389" s="317">
        <v>10</v>
      </c>
      <c r="D389" s="318">
        <v>1.7756000000000001</v>
      </c>
    </row>
    <row r="390" spans="1:4" ht="14" x14ac:dyDescent="0.25">
      <c r="A390" s="707"/>
      <c r="B390" s="699"/>
      <c r="C390" s="317">
        <v>11</v>
      </c>
      <c r="D390" s="318">
        <v>1.7491000000000001</v>
      </c>
    </row>
    <row r="391" spans="1:4" ht="14" x14ac:dyDescent="0.25">
      <c r="A391" s="707"/>
      <c r="B391" s="699"/>
      <c r="C391" s="317">
        <v>12</v>
      </c>
      <c r="D391" s="318">
        <v>1.7226999999999999</v>
      </c>
    </row>
    <row r="392" spans="1:4" ht="14" x14ac:dyDescent="0.25">
      <c r="A392" s="707"/>
      <c r="B392" s="699"/>
      <c r="C392" s="317">
        <v>13</v>
      </c>
      <c r="D392" s="318">
        <v>1.6961999999999999</v>
      </c>
    </row>
    <row r="393" spans="1:4" ht="14" x14ac:dyDescent="0.25">
      <c r="A393" s="707"/>
      <c r="B393" s="699"/>
      <c r="C393" s="317">
        <v>14</v>
      </c>
      <c r="D393" s="318">
        <v>1.6697</v>
      </c>
    </row>
    <row r="394" spans="1:4" ht="14" x14ac:dyDescent="0.25">
      <c r="A394" s="707"/>
      <c r="B394" s="699"/>
      <c r="C394" s="317">
        <v>15</v>
      </c>
      <c r="D394" s="318">
        <v>1.6432</v>
      </c>
    </row>
    <row r="395" spans="1:4" ht="14" x14ac:dyDescent="0.25">
      <c r="A395" s="707"/>
      <c r="B395" s="699"/>
      <c r="C395" s="317">
        <v>16</v>
      </c>
      <c r="D395" s="318">
        <v>1.6168</v>
      </c>
    </row>
    <row r="396" spans="1:4" ht="14" x14ac:dyDescent="0.25">
      <c r="A396" s="707"/>
      <c r="B396" s="699"/>
      <c r="C396" s="317">
        <v>17</v>
      </c>
      <c r="D396" s="318">
        <v>1.5903</v>
      </c>
    </row>
    <row r="397" spans="1:4" ht="14" x14ac:dyDescent="0.25">
      <c r="A397" s="707"/>
      <c r="B397" s="699"/>
      <c r="C397" s="317">
        <v>18</v>
      </c>
      <c r="D397" s="318">
        <v>1.5638000000000001</v>
      </c>
    </row>
    <row r="398" spans="1:4" ht="14" x14ac:dyDescent="0.25">
      <c r="A398" s="707"/>
      <c r="B398" s="699"/>
      <c r="C398" s="317">
        <v>19</v>
      </c>
      <c r="D398" s="318">
        <v>1.5374000000000001</v>
      </c>
    </row>
    <row r="399" spans="1:4" ht="14" x14ac:dyDescent="0.25">
      <c r="A399" s="707"/>
      <c r="B399" s="699"/>
      <c r="C399" s="317">
        <v>20</v>
      </c>
      <c r="D399" s="318">
        <v>1.5108999999999999</v>
      </c>
    </row>
    <row r="400" spans="1:4" ht="14" x14ac:dyDescent="0.25">
      <c r="A400" s="706" t="s">
        <v>4121</v>
      </c>
      <c r="B400" s="708" t="s">
        <v>4122</v>
      </c>
      <c r="C400" s="317">
        <v>1</v>
      </c>
      <c r="D400" s="318">
        <v>2.1265000000000001</v>
      </c>
    </row>
    <row r="401" spans="1:4" ht="14" x14ac:dyDescent="0.25">
      <c r="A401" s="707"/>
      <c r="B401" s="699"/>
      <c r="C401" s="317">
        <v>2</v>
      </c>
      <c r="D401" s="318">
        <v>1.9430000000000001</v>
      </c>
    </row>
    <row r="402" spans="1:4" ht="14" x14ac:dyDescent="0.25">
      <c r="A402" s="707"/>
      <c r="B402" s="699"/>
      <c r="C402" s="317">
        <v>3</v>
      </c>
      <c r="D402" s="318">
        <v>1.9101999999999999</v>
      </c>
    </row>
    <row r="403" spans="1:4" ht="14" x14ac:dyDescent="0.25">
      <c r="A403" s="707"/>
      <c r="B403" s="699"/>
      <c r="C403" s="317">
        <v>4</v>
      </c>
      <c r="D403" s="318">
        <v>1.8791</v>
      </c>
    </row>
    <row r="404" spans="1:4" ht="14" x14ac:dyDescent="0.25">
      <c r="A404" s="707"/>
      <c r="B404" s="699"/>
      <c r="C404" s="317">
        <v>5</v>
      </c>
      <c r="D404" s="318">
        <v>1.8479000000000001</v>
      </c>
    </row>
    <row r="405" spans="1:4" ht="14" x14ac:dyDescent="0.25">
      <c r="A405" s="707"/>
      <c r="B405" s="699"/>
      <c r="C405" s="317">
        <v>6</v>
      </c>
      <c r="D405" s="318">
        <v>1.8168</v>
      </c>
    </row>
    <row r="406" spans="1:4" ht="14" x14ac:dyDescent="0.25">
      <c r="A406" s="707"/>
      <c r="B406" s="699"/>
      <c r="C406" s="317">
        <v>7</v>
      </c>
      <c r="D406" s="318">
        <v>1.7857000000000001</v>
      </c>
    </row>
    <row r="407" spans="1:4" ht="14" x14ac:dyDescent="0.25">
      <c r="A407" s="707"/>
      <c r="B407" s="699"/>
      <c r="C407" s="317">
        <v>8</v>
      </c>
      <c r="D407" s="318">
        <v>1.7545999999999999</v>
      </c>
    </row>
    <row r="408" spans="1:4" ht="14" x14ac:dyDescent="0.25">
      <c r="A408" s="707"/>
      <c r="B408" s="699"/>
      <c r="C408" s="317">
        <v>9</v>
      </c>
      <c r="D408" s="318">
        <v>1.7234</v>
      </c>
    </row>
    <row r="409" spans="1:4" ht="14" x14ac:dyDescent="0.25">
      <c r="A409" s="707"/>
      <c r="B409" s="699"/>
      <c r="C409" s="317">
        <v>10</v>
      </c>
      <c r="D409" s="318">
        <v>1.6922999999999999</v>
      </c>
    </row>
    <row r="410" spans="1:4" ht="14" x14ac:dyDescent="0.25">
      <c r="A410" s="707"/>
      <c r="B410" s="699"/>
      <c r="C410" s="317">
        <v>11</v>
      </c>
      <c r="D410" s="318">
        <v>1.6612</v>
      </c>
    </row>
    <row r="411" spans="1:4" ht="14" x14ac:dyDescent="0.25">
      <c r="A411" s="707"/>
      <c r="B411" s="699"/>
      <c r="C411" s="317">
        <v>12</v>
      </c>
      <c r="D411" s="318">
        <v>1.63</v>
      </c>
    </row>
    <row r="412" spans="1:4" ht="14" x14ac:dyDescent="0.25">
      <c r="A412" s="707"/>
      <c r="B412" s="699"/>
      <c r="C412" s="317">
        <v>13</v>
      </c>
      <c r="D412" s="318">
        <v>1.5989</v>
      </c>
    </row>
    <row r="413" spans="1:4" ht="14" x14ac:dyDescent="0.25">
      <c r="A413" s="707"/>
      <c r="B413" s="699"/>
      <c r="C413" s="317">
        <v>14</v>
      </c>
      <c r="D413" s="318">
        <v>1.5678000000000001</v>
      </c>
    </row>
    <row r="414" spans="1:4" ht="14" x14ac:dyDescent="0.25">
      <c r="A414" s="707"/>
      <c r="B414" s="699"/>
      <c r="C414" s="317">
        <v>15</v>
      </c>
      <c r="D414" s="318">
        <v>1.5367</v>
      </c>
    </row>
    <row r="415" spans="1:4" ht="14" x14ac:dyDescent="0.25">
      <c r="A415" s="707"/>
      <c r="B415" s="699"/>
      <c r="C415" s="317">
        <v>16</v>
      </c>
      <c r="D415" s="318">
        <v>1.5055000000000001</v>
      </c>
    </row>
    <row r="416" spans="1:4" ht="14" x14ac:dyDescent="0.25">
      <c r="A416" s="707"/>
      <c r="B416" s="699"/>
      <c r="C416" s="317">
        <v>17</v>
      </c>
      <c r="D416" s="318">
        <v>1.4743999999999999</v>
      </c>
    </row>
    <row r="417" spans="1:4" ht="14" x14ac:dyDescent="0.25">
      <c r="A417" s="707"/>
      <c r="B417" s="699"/>
      <c r="C417" s="317">
        <v>18</v>
      </c>
      <c r="D417" s="318">
        <v>1.4433</v>
      </c>
    </row>
    <row r="418" spans="1:4" ht="14" x14ac:dyDescent="0.25">
      <c r="A418" s="707"/>
      <c r="B418" s="699"/>
      <c r="C418" s="317">
        <v>19</v>
      </c>
      <c r="D418" s="318">
        <v>1.4121999999999999</v>
      </c>
    </row>
    <row r="419" spans="1:4" ht="14" x14ac:dyDescent="0.25">
      <c r="A419" s="707"/>
      <c r="B419" s="699"/>
      <c r="C419" s="317">
        <v>20</v>
      </c>
      <c r="D419" s="318">
        <v>1.381</v>
      </c>
    </row>
    <row r="420" spans="1:4" ht="28" x14ac:dyDescent="0.25">
      <c r="A420" s="317" t="s">
        <v>4123</v>
      </c>
      <c r="B420" s="387" t="s">
        <v>4124</v>
      </c>
      <c r="C420" s="317">
        <v>1</v>
      </c>
      <c r="D420" s="318">
        <v>1.7037</v>
      </c>
    </row>
    <row r="421" spans="1:4" ht="28" x14ac:dyDescent="0.25">
      <c r="A421" s="317" t="s">
        <v>4125</v>
      </c>
      <c r="B421" s="387" t="s">
        <v>4126</v>
      </c>
      <c r="C421" s="317">
        <v>1</v>
      </c>
      <c r="D421" s="318">
        <v>1.2931999999999999</v>
      </c>
    </row>
    <row r="422" spans="1:4" ht="14" x14ac:dyDescent="0.25">
      <c r="A422" s="706" t="s">
        <v>383</v>
      </c>
      <c r="B422" s="708" t="s">
        <v>3327</v>
      </c>
      <c r="C422" s="317">
        <v>1</v>
      </c>
      <c r="D422" s="318">
        <v>2.1568999999999998</v>
      </c>
    </row>
    <row r="423" spans="1:4" ht="14" x14ac:dyDescent="0.25">
      <c r="A423" s="707"/>
      <c r="B423" s="699"/>
      <c r="C423" s="317">
        <v>2</v>
      </c>
      <c r="D423" s="318">
        <v>2.1343999999999999</v>
      </c>
    </row>
    <row r="424" spans="1:4" ht="14" x14ac:dyDescent="0.25">
      <c r="A424" s="707"/>
      <c r="B424" s="699"/>
      <c r="C424" s="317">
        <v>3</v>
      </c>
      <c r="D424" s="318">
        <v>2.1084999999999998</v>
      </c>
    </row>
    <row r="425" spans="1:4" ht="14" x14ac:dyDescent="0.25">
      <c r="A425" s="707"/>
      <c r="B425" s="699"/>
      <c r="C425" s="317">
        <v>4</v>
      </c>
      <c r="D425" s="318">
        <v>2.0825</v>
      </c>
    </row>
    <row r="426" spans="1:4" ht="14" x14ac:dyDescent="0.25">
      <c r="A426" s="707"/>
      <c r="B426" s="699"/>
      <c r="C426" s="317">
        <v>5</v>
      </c>
      <c r="D426" s="318">
        <v>2.0566</v>
      </c>
    </row>
    <row r="427" spans="1:4" ht="14" x14ac:dyDescent="0.25">
      <c r="A427" s="707"/>
      <c r="B427" s="699"/>
      <c r="C427" s="317">
        <v>6</v>
      </c>
      <c r="D427" s="318">
        <v>2.0306000000000002</v>
      </c>
    </row>
    <row r="428" spans="1:4" ht="14" x14ac:dyDescent="0.25">
      <c r="A428" s="707"/>
      <c r="B428" s="699"/>
      <c r="C428" s="317">
        <v>7</v>
      </c>
      <c r="D428" s="318">
        <v>2.0047000000000001</v>
      </c>
    </row>
    <row r="429" spans="1:4" ht="14" x14ac:dyDescent="0.25">
      <c r="A429" s="707"/>
      <c r="B429" s="699"/>
      <c r="C429" s="317">
        <v>8</v>
      </c>
      <c r="D429" s="318">
        <v>1.9786999999999999</v>
      </c>
    </row>
    <row r="430" spans="1:4" ht="14" x14ac:dyDescent="0.25">
      <c r="A430" s="707"/>
      <c r="B430" s="699"/>
      <c r="C430" s="317">
        <v>9</v>
      </c>
      <c r="D430" s="318">
        <v>1.9528000000000001</v>
      </c>
    </row>
    <row r="431" spans="1:4" ht="14" x14ac:dyDescent="0.25">
      <c r="A431" s="707"/>
      <c r="B431" s="699"/>
      <c r="C431" s="317">
        <v>10</v>
      </c>
      <c r="D431" s="318">
        <v>1.9269000000000001</v>
      </c>
    </row>
    <row r="432" spans="1:4" ht="14" x14ac:dyDescent="0.25">
      <c r="A432" s="707"/>
      <c r="B432" s="699"/>
      <c r="C432" s="317">
        <v>11</v>
      </c>
      <c r="D432" s="318">
        <v>1.9009</v>
      </c>
    </row>
    <row r="433" spans="1:4" ht="14" x14ac:dyDescent="0.25">
      <c r="A433" s="707"/>
      <c r="B433" s="699"/>
      <c r="C433" s="317">
        <v>12</v>
      </c>
      <c r="D433" s="318">
        <v>1.875</v>
      </c>
    </row>
    <row r="434" spans="1:4" ht="14" x14ac:dyDescent="0.25">
      <c r="A434" s="707"/>
      <c r="B434" s="699"/>
      <c r="C434" s="317">
        <v>13</v>
      </c>
      <c r="D434" s="318">
        <v>1.849</v>
      </c>
    </row>
    <row r="435" spans="1:4" ht="14" x14ac:dyDescent="0.25">
      <c r="A435" s="707"/>
      <c r="B435" s="699"/>
      <c r="C435" s="317">
        <v>14</v>
      </c>
      <c r="D435" s="318">
        <v>1.8230999999999999</v>
      </c>
    </row>
    <row r="436" spans="1:4" ht="14" x14ac:dyDescent="0.25">
      <c r="A436" s="707"/>
      <c r="B436" s="699"/>
      <c r="C436" s="317">
        <v>15</v>
      </c>
      <c r="D436" s="318">
        <v>1.7970999999999999</v>
      </c>
    </row>
    <row r="437" spans="1:4" ht="14" x14ac:dyDescent="0.25">
      <c r="A437" s="709"/>
      <c r="B437" s="700"/>
      <c r="C437" s="320">
        <v>16</v>
      </c>
      <c r="D437" s="321">
        <v>1.7712000000000001</v>
      </c>
    </row>
    <row r="438" spans="1:4" ht="14" x14ac:dyDescent="0.25">
      <c r="A438" s="710" t="s">
        <v>385</v>
      </c>
      <c r="B438" s="711" t="s">
        <v>3328</v>
      </c>
      <c r="C438" s="323">
        <v>1</v>
      </c>
      <c r="D438" s="324">
        <v>2.1103999999999998</v>
      </c>
    </row>
    <row r="439" spans="1:4" ht="14" x14ac:dyDescent="0.25">
      <c r="A439" s="707"/>
      <c r="B439" s="699"/>
      <c r="C439" s="317">
        <v>2</v>
      </c>
      <c r="D439" s="318">
        <v>2.0777000000000001</v>
      </c>
    </row>
    <row r="440" spans="1:4" ht="14" x14ac:dyDescent="0.25">
      <c r="A440" s="707"/>
      <c r="B440" s="699"/>
      <c r="C440" s="317">
        <v>3</v>
      </c>
      <c r="D440" s="318">
        <v>2.0507</v>
      </c>
    </row>
    <row r="441" spans="1:4" ht="14" x14ac:dyDescent="0.25">
      <c r="A441" s="707"/>
      <c r="B441" s="699"/>
      <c r="C441" s="317">
        <v>4</v>
      </c>
      <c r="D441" s="318">
        <v>2.0236999999999998</v>
      </c>
    </row>
    <row r="442" spans="1:4" ht="14" x14ac:dyDescent="0.25">
      <c r="A442" s="707"/>
      <c r="B442" s="699"/>
      <c r="C442" s="317">
        <v>5</v>
      </c>
      <c r="D442" s="318">
        <v>1.9965999999999999</v>
      </c>
    </row>
    <row r="443" spans="1:4" ht="14" x14ac:dyDescent="0.25">
      <c r="A443" s="707"/>
      <c r="B443" s="699"/>
      <c r="C443" s="317">
        <v>6</v>
      </c>
      <c r="D443" s="318">
        <v>1.9696</v>
      </c>
    </row>
    <row r="444" spans="1:4" ht="14" x14ac:dyDescent="0.25">
      <c r="A444" s="707"/>
      <c r="B444" s="699"/>
      <c r="C444" s="317">
        <v>7</v>
      </c>
      <c r="D444" s="318">
        <v>1.9426000000000001</v>
      </c>
    </row>
    <row r="445" spans="1:4" ht="14" x14ac:dyDescent="0.25">
      <c r="A445" s="707"/>
      <c r="B445" s="699"/>
      <c r="C445" s="317">
        <v>8</v>
      </c>
      <c r="D445" s="318">
        <v>1.9156</v>
      </c>
    </row>
    <row r="446" spans="1:4" ht="14" x14ac:dyDescent="0.25">
      <c r="A446" s="707"/>
      <c r="B446" s="699"/>
      <c r="C446" s="317">
        <v>9</v>
      </c>
      <c r="D446" s="318">
        <v>1.8886000000000001</v>
      </c>
    </row>
    <row r="447" spans="1:4" ht="21" customHeight="1" x14ac:dyDescent="0.25">
      <c r="A447" s="707"/>
      <c r="B447" s="699"/>
      <c r="C447" s="317">
        <v>10</v>
      </c>
      <c r="D447" s="318">
        <v>1.8615999999999999</v>
      </c>
    </row>
    <row r="448" spans="1:4" ht="14" x14ac:dyDescent="0.25">
      <c r="A448" s="707"/>
      <c r="B448" s="699"/>
      <c r="C448" s="317">
        <v>11</v>
      </c>
      <c r="D448" s="318">
        <v>1.8346</v>
      </c>
    </row>
    <row r="449" spans="1:4" ht="14" x14ac:dyDescent="0.25">
      <c r="A449" s="707"/>
      <c r="B449" s="699"/>
      <c r="C449" s="317">
        <v>12</v>
      </c>
      <c r="D449" s="318">
        <v>1.8076000000000001</v>
      </c>
    </row>
    <row r="450" spans="1:4" ht="14" x14ac:dyDescent="0.25">
      <c r="A450" s="707"/>
      <c r="B450" s="699"/>
      <c r="C450" s="317">
        <v>13</v>
      </c>
      <c r="D450" s="318">
        <v>1.7806</v>
      </c>
    </row>
    <row r="451" spans="1:4" ht="14" x14ac:dyDescent="0.25">
      <c r="A451" s="707"/>
      <c r="B451" s="699"/>
      <c r="C451" s="317">
        <v>14</v>
      </c>
      <c r="D451" s="318">
        <v>1.7535000000000001</v>
      </c>
    </row>
    <row r="452" spans="1:4" ht="14" x14ac:dyDescent="0.25">
      <c r="A452" s="707"/>
      <c r="B452" s="699"/>
      <c r="C452" s="317">
        <v>15</v>
      </c>
      <c r="D452" s="318">
        <v>1.7264999999999999</v>
      </c>
    </row>
    <row r="453" spans="1:4" ht="14" x14ac:dyDescent="0.25">
      <c r="A453" s="707"/>
      <c r="B453" s="699"/>
      <c r="C453" s="317">
        <v>16</v>
      </c>
      <c r="D453" s="318">
        <v>1.6995</v>
      </c>
    </row>
    <row r="454" spans="1:4" ht="14" x14ac:dyDescent="0.25">
      <c r="A454" s="707"/>
      <c r="B454" s="699"/>
      <c r="C454" s="317">
        <v>17</v>
      </c>
      <c r="D454" s="318">
        <v>1.6725000000000001</v>
      </c>
    </row>
    <row r="455" spans="1:4" ht="14" x14ac:dyDescent="0.25">
      <c r="A455" s="707"/>
      <c r="B455" s="699"/>
      <c r="C455" s="317">
        <v>18</v>
      </c>
      <c r="D455" s="318">
        <v>1.6455</v>
      </c>
    </row>
    <row r="456" spans="1:4" ht="14" x14ac:dyDescent="0.25">
      <c r="A456" s="707"/>
      <c r="B456" s="699"/>
      <c r="C456" s="317">
        <v>19</v>
      </c>
      <c r="D456" s="318">
        <v>1.6185</v>
      </c>
    </row>
    <row r="457" spans="1:4" ht="14" x14ac:dyDescent="0.25">
      <c r="A457" s="707"/>
      <c r="B457" s="699"/>
      <c r="C457" s="317">
        <v>20</v>
      </c>
      <c r="D457" s="318">
        <v>1.5914999999999999</v>
      </c>
    </row>
    <row r="458" spans="1:4" ht="14" x14ac:dyDescent="0.25">
      <c r="A458" s="706" t="s">
        <v>387</v>
      </c>
      <c r="B458" s="708" t="s">
        <v>3329</v>
      </c>
      <c r="C458" s="317">
        <v>1</v>
      </c>
      <c r="D458" s="318">
        <v>2.0503</v>
      </c>
    </row>
    <row r="459" spans="1:4" ht="14" x14ac:dyDescent="0.25">
      <c r="A459" s="707"/>
      <c r="B459" s="699"/>
      <c r="C459" s="317">
        <v>2</v>
      </c>
      <c r="D459" s="318">
        <v>2.0188999999999999</v>
      </c>
    </row>
    <row r="460" spans="1:4" ht="14" x14ac:dyDescent="0.25">
      <c r="A460" s="707"/>
      <c r="B460" s="699"/>
      <c r="C460" s="317">
        <v>3</v>
      </c>
      <c r="D460" s="318">
        <v>1.9883</v>
      </c>
    </row>
    <row r="461" spans="1:4" ht="14" x14ac:dyDescent="0.25">
      <c r="A461" s="707"/>
      <c r="B461" s="699"/>
      <c r="C461" s="317">
        <v>4</v>
      </c>
      <c r="D461" s="318">
        <v>1.9577</v>
      </c>
    </row>
    <row r="462" spans="1:4" ht="14" x14ac:dyDescent="0.25">
      <c r="A462" s="707"/>
      <c r="B462" s="699"/>
      <c r="C462" s="317">
        <v>5</v>
      </c>
      <c r="D462" s="318">
        <v>1.9271</v>
      </c>
    </row>
    <row r="463" spans="1:4" ht="14" x14ac:dyDescent="0.25">
      <c r="A463" s="707"/>
      <c r="B463" s="699"/>
      <c r="C463" s="317">
        <v>6</v>
      </c>
      <c r="D463" s="318">
        <v>1.8965000000000001</v>
      </c>
    </row>
    <row r="464" spans="1:4" ht="14" x14ac:dyDescent="0.25">
      <c r="A464" s="707"/>
      <c r="B464" s="699"/>
      <c r="C464" s="317">
        <v>7</v>
      </c>
      <c r="D464" s="318">
        <v>1.8658999999999999</v>
      </c>
    </row>
    <row r="465" spans="1:5" ht="14" x14ac:dyDescent="0.25">
      <c r="A465" s="707"/>
      <c r="B465" s="699"/>
      <c r="C465" s="317">
        <v>8</v>
      </c>
      <c r="D465" s="318">
        <v>1.8352999999999999</v>
      </c>
    </row>
    <row r="466" spans="1:5" ht="14" x14ac:dyDescent="0.25">
      <c r="A466" s="707"/>
      <c r="B466" s="699"/>
      <c r="C466" s="317">
        <v>9</v>
      </c>
      <c r="D466" s="318">
        <v>1.8047</v>
      </c>
    </row>
    <row r="467" spans="1:5" ht="14" x14ac:dyDescent="0.25">
      <c r="A467" s="707"/>
      <c r="B467" s="699"/>
      <c r="C467" s="317">
        <v>10</v>
      </c>
      <c r="D467" s="318">
        <v>1.7741</v>
      </c>
    </row>
    <row r="468" spans="1:5" ht="14" x14ac:dyDescent="0.25">
      <c r="A468" s="707"/>
      <c r="B468" s="699"/>
      <c r="C468" s="317">
        <v>11</v>
      </c>
      <c r="D468" s="318">
        <v>1.7435</v>
      </c>
    </row>
    <row r="469" spans="1:5" ht="21" customHeight="1" x14ac:dyDescent="0.25">
      <c r="A469" s="707"/>
      <c r="B469" s="699"/>
      <c r="C469" s="317">
        <v>12</v>
      </c>
      <c r="D469" s="318">
        <v>1.7129000000000001</v>
      </c>
    </row>
    <row r="470" spans="1:5" ht="14" x14ac:dyDescent="0.25">
      <c r="A470" s="707"/>
      <c r="B470" s="699"/>
      <c r="C470" s="317">
        <v>13</v>
      </c>
      <c r="D470" s="318">
        <v>1.6822999999999999</v>
      </c>
    </row>
    <row r="471" spans="1:5" ht="14" x14ac:dyDescent="0.25">
      <c r="A471" s="707"/>
      <c r="B471" s="699"/>
      <c r="C471" s="317">
        <v>14</v>
      </c>
      <c r="D471" s="318">
        <v>1.6516999999999999</v>
      </c>
    </row>
    <row r="472" spans="1:5" ht="14" x14ac:dyDescent="0.25">
      <c r="A472" s="707"/>
      <c r="B472" s="699"/>
      <c r="C472" s="317">
        <v>15</v>
      </c>
      <c r="D472" s="318">
        <v>1.6211</v>
      </c>
    </row>
    <row r="473" spans="1:5" ht="14" x14ac:dyDescent="0.25">
      <c r="A473" s="707"/>
      <c r="B473" s="699"/>
      <c r="C473" s="317">
        <v>16</v>
      </c>
      <c r="D473" s="318">
        <v>1.5905</v>
      </c>
    </row>
    <row r="474" spans="1:5" ht="14" x14ac:dyDescent="0.25">
      <c r="A474" s="707"/>
      <c r="B474" s="699"/>
      <c r="C474" s="317">
        <v>17</v>
      </c>
      <c r="D474" s="318">
        <v>1.5598000000000001</v>
      </c>
    </row>
    <row r="475" spans="1:5" ht="14" x14ac:dyDescent="0.25">
      <c r="A475" s="707"/>
      <c r="B475" s="699"/>
      <c r="C475" s="317">
        <v>18</v>
      </c>
      <c r="D475" s="318">
        <v>1.5291999999999999</v>
      </c>
      <c r="E475" s="322"/>
    </row>
    <row r="476" spans="1:5" ht="14" x14ac:dyDescent="0.25">
      <c r="A476" s="707"/>
      <c r="B476" s="699"/>
      <c r="C476" s="317">
        <v>19</v>
      </c>
      <c r="D476" s="318">
        <v>1.4985999999999999</v>
      </c>
    </row>
    <row r="477" spans="1:5" ht="14" x14ac:dyDescent="0.25">
      <c r="A477" s="707"/>
      <c r="B477" s="699"/>
      <c r="C477" s="317">
        <v>20</v>
      </c>
      <c r="D477" s="318">
        <v>1.468</v>
      </c>
    </row>
    <row r="478" spans="1:5" ht="13" x14ac:dyDescent="0.25">
      <c r="A478" s="388" t="s">
        <v>389</v>
      </c>
      <c r="B478" s="389"/>
      <c r="C478" s="390"/>
      <c r="D478" s="391"/>
    </row>
    <row r="479" spans="1:5" ht="14" x14ac:dyDescent="0.25">
      <c r="A479" s="706" t="s">
        <v>390</v>
      </c>
      <c r="B479" s="708" t="s">
        <v>4127</v>
      </c>
      <c r="C479" s="317">
        <v>1</v>
      </c>
      <c r="D479" s="318">
        <v>1.0788</v>
      </c>
    </row>
    <row r="480" spans="1:5" ht="14" x14ac:dyDescent="0.25">
      <c r="A480" s="707"/>
      <c r="B480" s="699"/>
      <c r="C480" s="317">
        <v>2</v>
      </c>
      <c r="D480" s="318">
        <v>1.0629</v>
      </c>
    </row>
    <row r="481" spans="1:4" ht="14" x14ac:dyDescent="0.25">
      <c r="A481" s="707"/>
      <c r="B481" s="699"/>
      <c r="C481" s="317">
        <v>3</v>
      </c>
      <c r="D481" s="318">
        <v>1.0476000000000001</v>
      </c>
    </row>
    <row r="482" spans="1:4" ht="14" x14ac:dyDescent="0.25">
      <c r="A482" s="707"/>
      <c r="B482" s="699"/>
      <c r="C482" s="317">
        <v>4</v>
      </c>
      <c r="D482" s="318">
        <v>1.0323</v>
      </c>
    </row>
    <row r="483" spans="1:4" ht="14" x14ac:dyDescent="0.25">
      <c r="A483" s="707"/>
      <c r="B483" s="699"/>
      <c r="C483" s="317">
        <v>5</v>
      </c>
      <c r="D483" s="318">
        <v>1.0169999999999999</v>
      </c>
    </row>
    <row r="484" spans="1:4" ht="14" x14ac:dyDescent="0.25">
      <c r="A484" s="707"/>
      <c r="B484" s="699"/>
      <c r="C484" s="317">
        <v>6</v>
      </c>
      <c r="D484" s="318">
        <v>1.0017</v>
      </c>
    </row>
    <row r="485" spans="1:4" ht="14" x14ac:dyDescent="0.25">
      <c r="A485" s="707"/>
      <c r="B485" s="699"/>
      <c r="C485" s="317">
        <v>7</v>
      </c>
      <c r="D485" s="318">
        <v>0.98640000000000005</v>
      </c>
    </row>
    <row r="486" spans="1:4" ht="14" x14ac:dyDescent="0.25">
      <c r="A486" s="707"/>
      <c r="B486" s="699"/>
      <c r="C486" s="317">
        <v>8</v>
      </c>
      <c r="D486" s="318">
        <v>0.97109999999999996</v>
      </c>
    </row>
    <row r="487" spans="1:4" ht="14" x14ac:dyDescent="0.25">
      <c r="A487" s="707"/>
      <c r="B487" s="699"/>
      <c r="C487" s="317">
        <v>9</v>
      </c>
      <c r="D487" s="318">
        <v>0.95579999999999998</v>
      </c>
    </row>
    <row r="488" spans="1:4" ht="14" x14ac:dyDescent="0.25">
      <c r="A488" s="707"/>
      <c r="B488" s="699"/>
      <c r="C488" s="317">
        <v>10</v>
      </c>
      <c r="D488" s="318">
        <v>0.94059999999999999</v>
      </c>
    </row>
    <row r="489" spans="1:4" ht="14" x14ac:dyDescent="0.25">
      <c r="A489" s="707"/>
      <c r="B489" s="699"/>
      <c r="C489" s="317">
        <v>11</v>
      </c>
      <c r="D489" s="318">
        <v>0.92530000000000001</v>
      </c>
    </row>
    <row r="490" spans="1:4" ht="14" x14ac:dyDescent="0.25">
      <c r="A490" s="707"/>
      <c r="B490" s="699"/>
      <c r="C490" s="317">
        <v>12</v>
      </c>
      <c r="D490" s="318">
        <v>0.91</v>
      </c>
    </row>
    <row r="491" spans="1:4" ht="14" x14ac:dyDescent="0.25">
      <c r="A491" s="707"/>
      <c r="B491" s="699"/>
      <c r="C491" s="317">
        <v>13</v>
      </c>
      <c r="D491" s="318">
        <v>0.89470000000000005</v>
      </c>
    </row>
    <row r="492" spans="1:4" ht="14" x14ac:dyDescent="0.25">
      <c r="A492" s="707"/>
      <c r="B492" s="699"/>
      <c r="C492" s="317">
        <v>14</v>
      </c>
      <c r="D492" s="318">
        <v>0.87939999999999996</v>
      </c>
    </row>
    <row r="493" spans="1:4" ht="14" x14ac:dyDescent="0.25">
      <c r="A493" s="707"/>
      <c r="B493" s="699"/>
      <c r="C493" s="317">
        <v>15</v>
      </c>
      <c r="D493" s="318">
        <v>0.86409999999999998</v>
      </c>
    </row>
    <row r="494" spans="1:4" ht="14" x14ac:dyDescent="0.25">
      <c r="A494" s="707"/>
      <c r="B494" s="699"/>
      <c r="C494" s="317">
        <v>16</v>
      </c>
      <c r="D494" s="318">
        <v>0.8488</v>
      </c>
    </row>
    <row r="495" spans="1:4" ht="14" x14ac:dyDescent="0.25">
      <c r="A495" s="709"/>
      <c r="B495" s="700"/>
      <c r="C495" s="320">
        <v>17</v>
      </c>
      <c r="D495" s="321">
        <v>0.83350000000000002</v>
      </c>
    </row>
    <row r="496" spans="1:4" ht="14" x14ac:dyDescent="0.25">
      <c r="A496" s="710" t="s">
        <v>392</v>
      </c>
      <c r="B496" s="711" t="s">
        <v>4128</v>
      </c>
      <c r="C496" s="323">
        <v>1</v>
      </c>
      <c r="D496" s="324">
        <v>1.0078</v>
      </c>
    </row>
    <row r="497" spans="1:4" ht="14" x14ac:dyDescent="0.25">
      <c r="A497" s="707"/>
      <c r="B497" s="699"/>
      <c r="C497" s="317">
        <v>2</v>
      </c>
      <c r="D497" s="318">
        <v>0.99250000000000005</v>
      </c>
    </row>
    <row r="498" spans="1:4" ht="14" x14ac:dyDescent="0.25">
      <c r="A498" s="707"/>
      <c r="B498" s="699"/>
      <c r="C498" s="317">
        <v>3</v>
      </c>
      <c r="D498" s="318">
        <v>0.97699999999999998</v>
      </c>
    </row>
    <row r="499" spans="1:4" ht="14" x14ac:dyDescent="0.25">
      <c r="A499" s="707"/>
      <c r="B499" s="699"/>
      <c r="C499" s="317">
        <v>4</v>
      </c>
      <c r="D499" s="318">
        <v>0.96160000000000001</v>
      </c>
    </row>
    <row r="500" spans="1:4" ht="14" x14ac:dyDescent="0.25">
      <c r="A500" s="707"/>
      <c r="B500" s="699"/>
      <c r="C500" s="317">
        <v>5</v>
      </c>
      <c r="D500" s="318">
        <v>0.94610000000000005</v>
      </c>
    </row>
    <row r="501" spans="1:4" ht="14" x14ac:dyDescent="0.25">
      <c r="A501" s="707"/>
      <c r="B501" s="699"/>
      <c r="C501" s="317">
        <v>6</v>
      </c>
      <c r="D501" s="318">
        <v>0.93069999999999997</v>
      </c>
    </row>
    <row r="502" spans="1:4" ht="14" x14ac:dyDescent="0.25">
      <c r="A502" s="707"/>
      <c r="B502" s="699"/>
      <c r="C502" s="317">
        <v>7</v>
      </c>
      <c r="D502" s="318">
        <v>0.91520000000000001</v>
      </c>
    </row>
    <row r="503" spans="1:4" ht="14" x14ac:dyDescent="0.25">
      <c r="A503" s="707"/>
      <c r="B503" s="699"/>
      <c r="C503" s="317">
        <v>8</v>
      </c>
      <c r="D503" s="318">
        <v>0.89980000000000004</v>
      </c>
    </row>
    <row r="504" spans="1:4" ht="14" x14ac:dyDescent="0.25">
      <c r="A504" s="707"/>
      <c r="B504" s="699"/>
      <c r="C504" s="317">
        <v>9</v>
      </c>
      <c r="D504" s="318">
        <v>0.88429999999999997</v>
      </c>
    </row>
    <row r="505" spans="1:4" ht="14" x14ac:dyDescent="0.25">
      <c r="A505" s="707"/>
      <c r="B505" s="699"/>
      <c r="C505" s="317">
        <v>10</v>
      </c>
      <c r="D505" s="318">
        <v>0.86890000000000001</v>
      </c>
    </row>
    <row r="506" spans="1:4" ht="14" x14ac:dyDescent="0.25">
      <c r="A506" s="707"/>
      <c r="B506" s="699"/>
      <c r="C506" s="317">
        <v>11</v>
      </c>
      <c r="D506" s="318">
        <v>0.85340000000000005</v>
      </c>
    </row>
    <row r="507" spans="1:4" ht="14" x14ac:dyDescent="0.25">
      <c r="A507" s="707"/>
      <c r="B507" s="699"/>
      <c r="C507" s="317">
        <v>12</v>
      </c>
      <c r="D507" s="318">
        <v>0.83799999999999997</v>
      </c>
    </row>
    <row r="508" spans="1:4" ht="14" x14ac:dyDescent="0.25">
      <c r="A508" s="707"/>
      <c r="B508" s="699"/>
      <c r="C508" s="317">
        <v>13</v>
      </c>
      <c r="D508" s="318">
        <v>0.8226</v>
      </c>
    </row>
    <row r="509" spans="1:4" ht="14" x14ac:dyDescent="0.25">
      <c r="A509" s="707"/>
      <c r="B509" s="699"/>
      <c r="C509" s="317">
        <v>14</v>
      </c>
      <c r="D509" s="318">
        <v>0.80710000000000004</v>
      </c>
    </row>
    <row r="510" spans="1:4" ht="14" x14ac:dyDescent="0.25">
      <c r="A510" s="707"/>
      <c r="B510" s="699"/>
      <c r="C510" s="317">
        <v>15</v>
      </c>
      <c r="D510" s="318">
        <v>0.79169999999999996</v>
      </c>
    </row>
    <row r="511" spans="1:4" ht="14" x14ac:dyDescent="0.25">
      <c r="A511" s="707"/>
      <c r="B511" s="699"/>
      <c r="C511" s="317">
        <v>16</v>
      </c>
      <c r="D511" s="318">
        <v>0.7762</v>
      </c>
    </row>
    <row r="512" spans="1:4" ht="14" x14ac:dyDescent="0.25">
      <c r="A512" s="707"/>
      <c r="B512" s="699"/>
      <c r="C512" s="317">
        <v>17</v>
      </c>
      <c r="D512" s="318">
        <v>0.76080000000000003</v>
      </c>
    </row>
    <row r="513" spans="1:4" ht="14" x14ac:dyDescent="0.25">
      <c r="A513" s="707"/>
      <c r="B513" s="699"/>
      <c r="C513" s="317">
        <v>18</v>
      </c>
      <c r="D513" s="318">
        <v>0.74529999999999996</v>
      </c>
    </row>
    <row r="514" spans="1:4" ht="28" x14ac:dyDescent="0.25">
      <c r="A514" s="317" t="s">
        <v>394</v>
      </c>
      <c r="B514" s="387" t="s">
        <v>395</v>
      </c>
      <c r="C514" s="317">
        <v>1</v>
      </c>
      <c r="D514" s="318">
        <v>0.92030000000000001</v>
      </c>
    </row>
    <row r="515" spans="1:4" ht="28" x14ac:dyDescent="0.25">
      <c r="A515" s="317" t="s">
        <v>396</v>
      </c>
      <c r="B515" s="387" t="s">
        <v>3332</v>
      </c>
      <c r="C515" s="317">
        <v>1</v>
      </c>
      <c r="D515" s="318">
        <v>0.80689999999999995</v>
      </c>
    </row>
    <row r="516" spans="1:4" ht="14" x14ac:dyDescent="0.25">
      <c r="A516" s="317" t="s">
        <v>398</v>
      </c>
      <c r="B516" s="387" t="s">
        <v>399</v>
      </c>
      <c r="C516" s="317">
        <v>1</v>
      </c>
      <c r="D516" s="318">
        <v>0.87139999999999995</v>
      </c>
    </row>
    <row r="517" spans="1:4" ht="13" x14ac:dyDescent="0.25">
      <c r="A517" s="388" t="s">
        <v>400</v>
      </c>
      <c r="B517" s="389"/>
      <c r="C517" s="390"/>
      <c r="D517" s="391"/>
    </row>
    <row r="518" spans="1:4" ht="42" x14ac:dyDescent="0.25">
      <c r="A518" s="317" t="s">
        <v>401</v>
      </c>
      <c r="B518" s="387" t="s">
        <v>4129</v>
      </c>
      <c r="C518" s="317"/>
      <c r="D518" s="318"/>
    </row>
    <row r="519" spans="1:4" ht="28" x14ac:dyDescent="0.25">
      <c r="A519" s="317" t="s">
        <v>403</v>
      </c>
      <c r="B519" s="387" t="s">
        <v>404</v>
      </c>
      <c r="C519" s="317"/>
      <c r="D519" s="318"/>
    </row>
    <row r="520" spans="1:4" ht="28" x14ac:dyDescent="0.25">
      <c r="A520" s="317" t="s">
        <v>405</v>
      </c>
      <c r="B520" s="387" t="s">
        <v>3334</v>
      </c>
      <c r="C520" s="317"/>
      <c r="D520" s="318"/>
    </row>
    <row r="521" spans="1:4" ht="42" x14ac:dyDescent="0.25">
      <c r="A521" s="317" t="s">
        <v>407</v>
      </c>
      <c r="B521" s="387" t="s">
        <v>408</v>
      </c>
      <c r="C521" s="317"/>
      <c r="D521" s="318"/>
    </row>
    <row r="522" spans="1:4" ht="14" x14ac:dyDescent="0.25">
      <c r="A522" s="313" t="s">
        <v>409</v>
      </c>
      <c r="B522" s="392" t="s">
        <v>410</v>
      </c>
      <c r="C522" s="313"/>
      <c r="D522" s="314"/>
    </row>
    <row r="523" spans="1:4" ht="13" x14ac:dyDescent="0.25">
      <c r="A523" s="383" t="s">
        <v>411</v>
      </c>
      <c r="B523" s="384"/>
      <c r="C523" s="385"/>
      <c r="D523" s="386"/>
    </row>
    <row r="524" spans="1:4" ht="28" x14ac:dyDescent="0.25">
      <c r="A524" s="317" t="s">
        <v>412</v>
      </c>
      <c r="B524" s="387" t="s">
        <v>374</v>
      </c>
      <c r="C524" s="398">
        <v>1</v>
      </c>
      <c r="D524" s="399">
        <v>0.83989999999999998</v>
      </c>
    </row>
    <row r="525" spans="1:4" ht="42" x14ac:dyDescent="0.25">
      <c r="A525" s="317" t="s">
        <v>413</v>
      </c>
      <c r="B525" s="387" t="s">
        <v>414</v>
      </c>
      <c r="C525" s="398">
        <v>1</v>
      </c>
      <c r="D525" s="399">
        <v>0.84940000000000004</v>
      </c>
    </row>
    <row r="526" spans="1:4" ht="56" x14ac:dyDescent="0.25">
      <c r="A526" s="317" t="s">
        <v>415</v>
      </c>
      <c r="B526" s="387" t="s">
        <v>416</v>
      </c>
      <c r="C526" s="398">
        <v>1</v>
      </c>
      <c r="D526" s="399">
        <v>0.80049999999999999</v>
      </c>
    </row>
    <row r="527" spans="1:4" ht="56" x14ac:dyDescent="0.25">
      <c r="A527" s="317" t="s">
        <v>417</v>
      </c>
      <c r="B527" s="387" t="s">
        <v>418</v>
      </c>
      <c r="C527" s="398">
        <v>1</v>
      </c>
      <c r="D527" s="399">
        <v>0.74339999999999995</v>
      </c>
    </row>
    <row r="528" spans="1:4" ht="13" x14ac:dyDescent="0.25">
      <c r="A528" s="388" t="s">
        <v>419</v>
      </c>
      <c r="B528" s="389"/>
      <c r="C528" s="400"/>
      <c r="D528" s="401"/>
    </row>
    <row r="529" spans="1:4" ht="28" x14ac:dyDescent="0.25">
      <c r="A529" s="317" t="s">
        <v>420</v>
      </c>
      <c r="B529" s="387" t="s">
        <v>421</v>
      </c>
      <c r="C529" s="398">
        <v>1</v>
      </c>
      <c r="D529" s="399">
        <v>1.2059</v>
      </c>
    </row>
    <row r="530" spans="1:4" ht="56" x14ac:dyDescent="0.25">
      <c r="A530" s="317" t="s">
        <v>422</v>
      </c>
      <c r="B530" s="387" t="s">
        <v>423</v>
      </c>
      <c r="C530" s="398">
        <v>1</v>
      </c>
      <c r="D530" s="399">
        <v>1.3159000000000001</v>
      </c>
    </row>
    <row r="531" spans="1:4" ht="13" x14ac:dyDescent="0.25">
      <c r="A531" s="388" t="s">
        <v>424</v>
      </c>
      <c r="B531" s="389"/>
      <c r="C531" s="400"/>
      <c r="D531" s="401"/>
    </row>
    <row r="532" spans="1:4" ht="14" x14ac:dyDescent="0.25">
      <c r="A532" s="313" t="s">
        <v>425</v>
      </c>
      <c r="B532" s="392" t="s">
        <v>426</v>
      </c>
      <c r="C532" s="402">
        <v>1</v>
      </c>
      <c r="D532" s="403">
        <v>0.74339999999999995</v>
      </c>
    </row>
    <row r="533" spans="1:4" ht="14" x14ac:dyDescent="0.25">
      <c r="A533" s="404"/>
      <c r="B533" s="405"/>
      <c r="C533" s="406"/>
      <c r="D533" s="407"/>
    </row>
  </sheetData>
  <mergeCells count="64">
    <mergeCell ref="A479:A495"/>
    <mergeCell ref="B479:B495"/>
    <mergeCell ref="A496:A513"/>
    <mergeCell ref="B496:B513"/>
    <mergeCell ref="A422:A437"/>
    <mergeCell ref="B422:B437"/>
    <mergeCell ref="A438:A457"/>
    <mergeCell ref="B438:B457"/>
    <mergeCell ref="A458:A477"/>
    <mergeCell ref="B458:B477"/>
    <mergeCell ref="A363:A379"/>
    <mergeCell ref="B363:B379"/>
    <mergeCell ref="A380:A399"/>
    <mergeCell ref="B380:B399"/>
    <mergeCell ref="A400:A419"/>
    <mergeCell ref="B400:B419"/>
    <mergeCell ref="A319:A332"/>
    <mergeCell ref="B319:B332"/>
    <mergeCell ref="A333:A347"/>
    <mergeCell ref="B333:B347"/>
    <mergeCell ref="A348:A362"/>
    <mergeCell ref="B348:B362"/>
    <mergeCell ref="A278:A295"/>
    <mergeCell ref="B278:B295"/>
    <mergeCell ref="A297:A307"/>
    <mergeCell ref="B297:B307"/>
    <mergeCell ref="A308:A318"/>
    <mergeCell ref="B308:B318"/>
    <mergeCell ref="A235:A246"/>
    <mergeCell ref="B235:B246"/>
    <mergeCell ref="A247:A261"/>
    <mergeCell ref="B247:B261"/>
    <mergeCell ref="A262:A277"/>
    <mergeCell ref="B262:B277"/>
    <mergeCell ref="A184:A204"/>
    <mergeCell ref="B184:B204"/>
    <mergeCell ref="A205:A224"/>
    <mergeCell ref="B205:B224"/>
    <mergeCell ref="A225:A234"/>
    <mergeCell ref="B225:B234"/>
    <mergeCell ref="A136:A147"/>
    <mergeCell ref="B136:B147"/>
    <mergeCell ref="A148:A165"/>
    <mergeCell ref="B148:B165"/>
    <mergeCell ref="A166:A183"/>
    <mergeCell ref="B166:B183"/>
    <mergeCell ref="A82:A99"/>
    <mergeCell ref="B82:B99"/>
    <mergeCell ref="A100:A117"/>
    <mergeCell ref="B100:B117"/>
    <mergeCell ref="A118:A135"/>
    <mergeCell ref="B118:B135"/>
    <mergeCell ref="A50:A56"/>
    <mergeCell ref="B50:B56"/>
    <mergeCell ref="A57:A64"/>
    <mergeCell ref="B57:B64"/>
    <mergeCell ref="A65:A81"/>
    <mergeCell ref="B65:B81"/>
    <mergeCell ref="A3:D3"/>
    <mergeCell ref="A4:D4"/>
    <mergeCell ref="A11:A29"/>
    <mergeCell ref="B11:B29"/>
    <mergeCell ref="A30:A48"/>
    <mergeCell ref="B30:B48"/>
  </mergeCells>
  <pageMargins left="0.78740157480314965" right="0.78740157480314965" top="0.98425196850393704" bottom="0.98425196850393704" header="0.51181102362204722" footer="0.51181102362204722"/>
  <pageSetup paperSize="9" scale="79" fitToHeight="0" orientation="portrait" r:id="rId1"/>
  <headerFooter alignWithMargins="0">
    <oddFooter>&amp;RSeite &amp;P</oddFooter>
  </headerFooter>
  <rowBreaks count="8" manualBreakCount="8">
    <brk id="64" max="16383" man="1"/>
    <brk id="115" max="16383" man="1"/>
    <brk id="174" max="16383" man="1"/>
    <brk id="228" max="16383" man="1"/>
    <brk id="278" max="16383" man="1"/>
    <brk id="336" max="16383" man="1"/>
    <brk id="389" max="16383" man="1"/>
    <brk id="446"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144</vt:i4>
      </vt:variant>
      <vt:variant>
        <vt:lpstr>Benannte Bereiche</vt:lpstr>
      </vt:variant>
      <vt:variant>
        <vt:i4>237</vt:i4>
      </vt:variant>
    </vt:vector>
  </HeadingPairs>
  <TitlesOfParts>
    <vt:vector size="381" baseType="lpstr">
      <vt:lpstr>Inhalt</vt:lpstr>
      <vt:lpstr>A1</vt:lpstr>
      <vt:lpstr>E1.1 ÜLVVJ</vt:lpstr>
      <vt:lpstr>E1.1 ÜLVVJÜ</vt:lpstr>
      <vt:lpstr>E1.1 VVJ</vt:lpstr>
      <vt:lpstr>E1.1 ÜLVJ</vt:lpstr>
      <vt:lpstr>E1.1 ÜLVJÜ</vt:lpstr>
      <vt:lpstr>E1.1 VJ</vt:lpstr>
      <vt:lpstr>E1.1 VJÜ</vt:lpstr>
      <vt:lpstr>E1.1 F</vt:lpstr>
      <vt:lpstr>E1.1 V</vt:lpstr>
      <vt:lpstr>E1.2 ÜLVVJ</vt:lpstr>
      <vt:lpstr>E1.2 ÜLVVJÜ</vt:lpstr>
      <vt:lpstr>E1.2 VVJ</vt:lpstr>
      <vt:lpstr>E1.2 ÜLVJ</vt:lpstr>
      <vt:lpstr>E1.2 ÜLVJÜ</vt:lpstr>
      <vt:lpstr>E1.2 VJ</vt:lpstr>
      <vt:lpstr>E1.2 VJÜ</vt:lpstr>
      <vt:lpstr>E1.2 F</vt:lpstr>
      <vt:lpstr>E1.2 V</vt:lpstr>
      <vt:lpstr>E2 VVJ</vt:lpstr>
      <vt:lpstr>E2 VJ</vt:lpstr>
      <vt:lpstr>E2 F</vt:lpstr>
      <vt:lpstr>E2 V</vt:lpstr>
      <vt:lpstr>E3.1.1 VVJ</vt:lpstr>
      <vt:lpstr>E3.1.1 VJ</vt:lpstr>
      <vt:lpstr>E3.1.1 F</vt:lpstr>
      <vt:lpstr>E3.1.1 V</vt:lpstr>
      <vt:lpstr>E3.1.2 VVJ</vt:lpstr>
      <vt:lpstr>E3.1.2 VJ</vt:lpstr>
      <vt:lpstr>E3.1.2 F</vt:lpstr>
      <vt:lpstr>E3.1.2 V</vt:lpstr>
      <vt:lpstr>E3.1.3 VVJ</vt:lpstr>
      <vt:lpstr>E3.1.3 VJ</vt:lpstr>
      <vt:lpstr>E3.1.3 F</vt:lpstr>
      <vt:lpstr>E3.1.3 V</vt:lpstr>
      <vt:lpstr>E3.1.4 VVJ</vt:lpstr>
      <vt:lpstr>E3.1.4 VJ</vt:lpstr>
      <vt:lpstr>E3.1.4 F</vt:lpstr>
      <vt:lpstr>E3.1.4 V</vt:lpstr>
      <vt:lpstr>E3.2.1 VVJ</vt:lpstr>
      <vt:lpstr>E3.2.1 VJ</vt:lpstr>
      <vt:lpstr>E3.2.1 F</vt:lpstr>
      <vt:lpstr>E3.2.1 V</vt:lpstr>
      <vt:lpstr>E3.2.4 VVJ</vt:lpstr>
      <vt:lpstr>E3.2.4 VJ</vt:lpstr>
      <vt:lpstr>E3.2.4 F</vt:lpstr>
      <vt:lpstr>E3.2.4 V</vt:lpstr>
      <vt:lpstr>E3.3.1 VVJ</vt:lpstr>
      <vt:lpstr>E3.3.1 VJ</vt:lpstr>
      <vt:lpstr>E3.3.1 F</vt:lpstr>
      <vt:lpstr>E3.3.1 V</vt:lpstr>
      <vt:lpstr>E3.3.2 VVJ</vt:lpstr>
      <vt:lpstr>E3.3.2 VJ</vt:lpstr>
      <vt:lpstr>E3.3.2 F</vt:lpstr>
      <vt:lpstr>E3.3.2 V</vt:lpstr>
      <vt:lpstr>E3.3.3 VVJ</vt:lpstr>
      <vt:lpstr>E3.3.3 VJ</vt:lpstr>
      <vt:lpstr>E3.3.3 F</vt:lpstr>
      <vt:lpstr>E3.3.3 V</vt:lpstr>
      <vt:lpstr>E3.3.4 VVJ</vt:lpstr>
      <vt:lpstr>E3.3.4 VJ</vt:lpstr>
      <vt:lpstr>E3.3.4 F</vt:lpstr>
      <vt:lpstr>E3.3.4 V</vt:lpstr>
      <vt:lpstr>E3.4 VVJ</vt:lpstr>
      <vt:lpstr>E3.4 VJ</vt:lpstr>
      <vt:lpstr>E3.4 F</vt:lpstr>
      <vt:lpstr>E3.4 V</vt:lpstr>
      <vt:lpstr>B2 VJV</vt:lpstr>
      <vt:lpstr>B2 F</vt:lpstr>
      <vt:lpstr>B2 V</vt:lpstr>
      <vt:lpstr>B2</vt:lpstr>
      <vt:lpstr>L1 I</vt:lpstr>
      <vt:lpstr>L1 VJV</vt:lpstr>
      <vt:lpstr>L1 F</vt:lpstr>
      <vt:lpstr>L1 V</vt:lpstr>
      <vt:lpstr>L1</vt:lpstr>
      <vt:lpstr>L2 FA1 I</vt:lpstr>
      <vt:lpstr>L2 FA1 VJV</vt:lpstr>
      <vt:lpstr>L2 FA1 F</vt:lpstr>
      <vt:lpstr>L2 FA1 V</vt:lpstr>
      <vt:lpstr>L2 FA1</vt:lpstr>
      <vt:lpstr>L2 FA2 I</vt:lpstr>
      <vt:lpstr>L2 FA2 VJV</vt:lpstr>
      <vt:lpstr>L2 FA2 F</vt:lpstr>
      <vt:lpstr>L2 FA2 V</vt:lpstr>
      <vt:lpstr>L2 FA2</vt:lpstr>
      <vt:lpstr>L2 FA3 I</vt:lpstr>
      <vt:lpstr>L2 FA3 VJV</vt:lpstr>
      <vt:lpstr>L2 FA3 F</vt:lpstr>
      <vt:lpstr>L2 FA3 V</vt:lpstr>
      <vt:lpstr>L2 FA3</vt:lpstr>
      <vt:lpstr>L2 FA4 I</vt:lpstr>
      <vt:lpstr>L2 FA4 VJV</vt:lpstr>
      <vt:lpstr>L2 FA4 F</vt:lpstr>
      <vt:lpstr>L2 FA4 V</vt:lpstr>
      <vt:lpstr>L2 FA4</vt:lpstr>
      <vt:lpstr>K1 KH VJV</vt:lpstr>
      <vt:lpstr>K1 KH F</vt:lpstr>
      <vt:lpstr>K1 KH V</vt:lpstr>
      <vt:lpstr>K1 KH</vt:lpstr>
      <vt:lpstr>K2 FA1 VJV</vt:lpstr>
      <vt:lpstr>K2 FA1 F</vt:lpstr>
      <vt:lpstr>K2 FA1 V</vt:lpstr>
      <vt:lpstr>K2 FA1</vt:lpstr>
      <vt:lpstr>K2 FA2 VJV</vt:lpstr>
      <vt:lpstr>K2 FA2 F</vt:lpstr>
      <vt:lpstr>K2 FA2 V</vt:lpstr>
      <vt:lpstr>K2 FA2</vt:lpstr>
      <vt:lpstr>K2 FA3 VJV</vt:lpstr>
      <vt:lpstr>K2 FA3 F</vt:lpstr>
      <vt:lpstr>K2 FA3 V</vt:lpstr>
      <vt:lpstr>K2 FA3</vt:lpstr>
      <vt:lpstr>K2 FA4 VJV</vt:lpstr>
      <vt:lpstr>K2 FA4 F</vt:lpstr>
      <vt:lpstr>K2 FA4 V</vt:lpstr>
      <vt:lpstr>K2 FA4</vt:lpstr>
      <vt:lpstr>P1 KH VJV</vt:lpstr>
      <vt:lpstr>P1 KH F</vt:lpstr>
      <vt:lpstr>P1 KH V</vt:lpstr>
      <vt:lpstr>P2 FA1 VJV</vt:lpstr>
      <vt:lpstr>P2 FA1 F</vt:lpstr>
      <vt:lpstr>P2 FA1 V</vt:lpstr>
      <vt:lpstr>P2 FA2 VJV</vt:lpstr>
      <vt:lpstr>P2 FA2 F</vt:lpstr>
      <vt:lpstr>P2 FA2 V</vt:lpstr>
      <vt:lpstr>P2 FA3 VJV</vt:lpstr>
      <vt:lpstr>P2 FA3 F</vt:lpstr>
      <vt:lpstr>P2 FA3 V</vt:lpstr>
      <vt:lpstr>P2 FA4 VJV</vt:lpstr>
      <vt:lpstr>P2 FA4 F</vt:lpstr>
      <vt:lpstr>P2 FA4 V</vt:lpstr>
      <vt:lpstr>ET2017</vt:lpstr>
      <vt:lpstr>ZE2017</vt:lpstr>
      <vt:lpstr>VS2017</vt:lpstr>
      <vt:lpstr>ET2018</vt:lpstr>
      <vt:lpstr>ZE2018</vt:lpstr>
      <vt:lpstr>VS2018</vt:lpstr>
      <vt:lpstr>ET2019</vt:lpstr>
      <vt:lpstr>ZE2019</vt:lpstr>
      <vt:lpstr>VS2019</vt:lpstr>
      <vt:lpstr>ET2020</vt:lpstr>
      <vt:lpstr>ZE2020</vt:lpstr>
      <vt:lpstr>VS2020</vt:lpstr>
      <vt:lpstr>AEB_Datum</vt:lpstr>
      <vt:lpstr>Bezugsjahr</vt:lpstr>
      <vt:lpstr>BJ</vt:lpstr>
      <vt:lpstr>'E1.1 F'!Druckbereich</vt:lpstr>
      <vt:lpstr>'E1.1 ÜLVJ'!Druckbereich</vt:lpstr>
      <vt:lpstr>'E1.1 ÜLVJÜ'!Druckbereich</vt:lpstr>
      <vt:lpstr>'E1.1 ÜLVVJ'!Druckbereich</vt:lpstr>
      <vt:lpstr>'E1.1 ÜLVVJÜ'!Druckbereich</vt:lpstr>
      <vt:lpstr>'E1.1 V'!Druckbereich</vt:lpstr>
      <vt:lpstr>'E1.1 VJ'!Druckbereich</vt:lpstr>
      <vt:lpstr>'E1.1 VJÜ'!Druckbereich</vt:lpstr>
      <vt:lpstr>'E1.1 VVJ'!Druckbereich</vt:lpstr>
      <vt:lpstr>'E1.2 F'!Druckbereich</vt:lpstr>
      <vt:lpstr>'E1.2 ÜLVJ'!Druckbereich</vt:lpstr>
      <vt:lpstr>'E1.2 ÜLVJÜ'!Druckbereich</vt:lpstr>
      <vt:lpstr>'E1.2 ÜLVVJ'!Druckbereich</vt:lpstr>
      <vt:lpstr>'E1.2 ÜLVVJÜ'!Druckbereich</vt:lpstr>
      <vt:lpstr>'E1.2 V'!Druckbereich</vt:lpstr>
      <vt:lpstr>'E1.2 VJ'!Druckbereich</vt:lpstr>
      <vt:lpstr>'E1.2 VJÜ'!Druckbereich</vt:lpstr>
      <vt:lpstr>'E1.2 VVJ'!Druckbereich</vt:lpstr>
      <vt:lpstr>'E2 F'!Druckbereich</vt:lpstr>
      <vt:lpstr>'E2 V'!Druckbereich</vt:lpstr>
      <vt:lpstr>'E2 VJ'!Druckbereich</vt:lpstr>
      <vt:lpstr>'E2 VVJ'!Druckbereich</vt:lpstr>
      <vt:lpstr>'E3.1.1 F'!Druckbereich</vt:lpstr>
      <vt:lpstr>'E3.1.1 V'!Druckbereich</vt:lpstr>
      <vt:lpstr>'E3.1.1 VJ'!Druckbereich</vt:lpstr>
      <vt:lpstr>'E3.1.1 VVJ'!Druckbereich</vt:lpstr>
      <vt:lpstr>'E3.1.2 VJ'!Druckbereich</vt:lpstr>
      <vt:lpstr>'ET2020'!Druckbereich</vt:lpstr>
      <vt:lpstr>'VS2020'!Druckbereich</vt:lpstr>
      <vt:lpstr>'ZE2020'!Druckbereich</vt:lpstr>
      <vt:lpstr>'E1.1 F'!Drucktitel</vt:lpstr>
      <vt:lpstr>'E1.1 ÜLVJ'!Drucktitel</vt:lpstr>
      <vt:lpstr>'E1.1 ÜLVJÜ'!Drucktitel</vt:lpstr>
      <vt:lpstr>'E1.1 ÜLVVJ'!Drucktitel</vt:lpstr>
      <vt:lpstr>'E1.1 ÜLVVJÜ'!Drucktitel</vt:lpstr>
      <vt:lpstr>'E1.1 V'!Drucktitel</vt:lpstr>
      <vt:lpstr>'E1.1 VJ'!Drucktitel</vt:lpstr>
      <vt:lpstr>'E1.1 VJÜ'!Drucktitel</vt:lpstr>
      <vt:lpstr>'E1.1 VVJ'!Drucktitel</vt:lpstr>
      <vt:lpstr>'E1.2 F'!Drucktitel</vt:lpstr>
      <vt:lpstr>'E1.2 ÜLVJ'!Drucktitel</vt:lpstr>
      <vt:lpstr>'E1.2 ÜLVJÜ'!Drucktitel</vt:lpstr>
      <vt:lpstr>'E1.2 ÜLVVJ'!Drucktitel</vt:lpstr>
      <vt:lpstr>'E1.2 ÜLVVJÜ'!Drucktitel</vt:lpstr>
      <vt:lpstr>'E1.2 V'!Drucktitel</vt:lpstr>
      <vt:lpstr>'E1.2 VJ'!Drucktitel</vt:lpstr>
      <vt:lpstr>'E1.2 VJÜ'!Drucktitel</vt:lpstr>
      <vt:lpstr>'E1.2 VVJ'!Drucktitel</vt:lpstr>
      <vt:lpstr>'E2 F'!Drucktitel</vt:lpstr>
      <vt:lpstr>'E2 V'!Drucktitel</vt:lpstr>
      <vt:lpstr>'E2 VJ'!Drucktitel</vt:lpstr>
      <vt:lpstr>'E2 VVJ'!Drucktitel</vt:lpstr>
      <vt:lpstr>'E3.1.1 F'!Drucktitel</vt:lpstr>
      <vt:lpstr>'E3.1.1 V'!Drucktitel</vt:lpstr>
      <vt:lpstr>'E3.1.1 VJ'!Drucktitel</vt:lpstr>
      <vt:lpstr>'E3.1.1 VVJ'!Drucktitel</vt:lpstr>
      <vt:lpstr>'E3.1.2 F'!Drucktitel</vt:lpstr>
      <vt:lpstr>'E3.1.2 V'!Drucktitel</vt:lpstr>
      <vt:lpstr>'E3.1.2 VJ'!Drucktitel</vt:lpstr>
      <vt:lpstr>'E3.1.2 VVJ'!Drucktitel</vt:lpstr>
      <vt:lpstr>'E3.1.3 F'!Drucktitel</vt:lpstr>
      <vt:lpstr>'E3.1.3 V'!Drucktitel</vt:lpstr>
      <vt:lpstr>'E3.1.3 VJ'!Drucktitel</vt:lpstr>
      <vt:lpstr>'E3.1.3 VVJ'!Drucktitel</vt:lpstr>
      <vt:lpstr>'E3.1.4 F'!Drucktitel</vt:lpstr>
      <vt:lpstr>'E3.1.4 V'!Drucktitel</vt:lpstr>
      <vt:lpstr>'E3.1.4 VJ'!Drucktitel</vt:lpstr>
      <vt:lpstr>'E3.1.4 VVJ'!Drucktitel</vt:lpstr>
      <vt:lpstr>'E3.2.1 F'!Drucktitel</vt:lpstr>
      <vt:lpstr>'E3.2.1 V'!Drucktitel</vt:lpstr>
      <vt:lpstr>'E3.2.1 VJ'!Drucktitel</vt:lpstr>
      <vt:lpstr>'E3.2.1 VVJ'!Drucktitel</vt:lpstr>
      <vt:lpstr>'E3.2.4 F'!Drucktitel</vt:lpstr>
      <vt:lpstr>'E3.2.4 V'!Drucktitel</vt:lpstr>
      <vt:lpstr>'E3.2.4 VJ'!Drucktitel</vt:lpstr>
      <vt:lpstr>'E3.2.4 VVJ'!Drucktitel</vt:lpstr>
      <vt:lpstr>'E3.3.1 F'!Drucktitel</vt:lpstr>
      <vt:lpstr>'E3.3.1 V'!Drucktitel</vt:lpstr>
      <vt:lpstr>'E3.3.1 VJ'!Drucktitel</vt:lpstr>
      <vt:lpstr>'E3.3.1 VVJ'!Drucktitel</vt:lpstr>
      <vt:lpstr>'E3.3.2 F'!Drucktitel</vt:lpstr>
      <vt:lpstr>'E3.3.2 V'!Drucktitel</vt:lpstr>
      <vt:lpstr>'E3.3.2 VJ'!Drucktitel</vt:lpstr>
      <vt:lpstr>'E3.3.2 VVJ'!Drucktitel</vt:lpstr>
      <vt:lpstr>'E3.3.3 F'!Drucktitel</vt:lpstr>
      <vt:lpstr>'E3.3.3 V'!Drucktitel</vt:lpstr>
      <vt:lpstr>'E3.3.3 VJ'!Drucktitel</vt:lpstr>
      <vt:lpstr>'E3.3.3 VVJ'!Drucktitel</vt:lpstr>
      <vt:lpstr>'E3.3.4 F'!Drucktitel</vt:lpstr>
      <vt:lpstr>'E3.3.4 V'!Drucktitel</vt:lpstr>
      <vt:lpstr>'E3.3.4 VJ'!Drucktitel</vt:lpstr>
      <vt:lpstr>'E3.3.4 VVJ'!Drucktitel</vt:lpstr>
      <vt:lpstr>'E3.4 F'!Drucktitel</vt:lpstr>
      <vt:lpstr>'E3.4 V'!Drucktitel</vt:lpstr>
      <vt:lpstr>'E3.4 VJ'!Drucktitel</vt:lpstr>
      <vt:lpstr>'E3.4 VVJ'!Drucktitel</vt:lpstr>
      <vt:lpstr>Inhalt!Drucktitel</vt:lpstr>
      <vt:lpstr>'VS2020'!Drucktitel</vt:lpstr>
      <vt:lpstr>'ZE2020'!Drucktitel</vt:lpstr>
      <vt:lpstr>Krankenhausname</vt:lpstr>
      <vt:lpstr>'B2'!Print_Area</vt:lpstr>
      <vt:lpstr>'B2 F'!Print_Area</vt:lpstr>
      <vt:lpstr>'B2 V'!Print_Area</vt:lpstr>
      <vt:lpstr>'B2 VJV'!Print_Area</vt:lpstr>
      <vt:lpstr>'E1.1 F'!Print_Area</vt:lpstr>
      <vt:lpstr>'E1.1 ÜLVJ'!Print_Area</vt:lpstr>
      <vt:lpstr>'E1.1 ÜLVJÜ'!Print_Area</vt:lpstr>
      <vt:lpstr>'E1.1 ÜLVVJ'!Print_Area</vt:lpstr>
      <vt:lpstr>'E1.1 ÜLVVJÜ'!Print_Area</vt:lpstr>
      <vt:lpstr>'E1.1 V'!Print_Area</vt:lpstr>
      <vt:lpstr>'E1.1 VJ'!Print_Area</vt:lpstr>
      <vt:lpstr>'E1.1 VJÜ'!Print_Area</vt:lpstr>
      <vt:lpstr>'E1.1 VVJ'!Print_Area</vt:lpstr>
      <vt:lpstr>'E1.2 F'!Print_Area</vt:lpstr>
      <vt:lpstr>'E1.2 ÜLVJ'!Print_Area</vt:lpstr>
      <vt:lpstr>'E1.2 ÜLVJÜ'!Print_Area</vt:lpstr>
      <vt:lpstr>'E1.2 ÜLVVJ'!Print_Area</vt:lpstr>
      <vt:lpstr>'E1.2 ÜLVVJÜ'!Print_Area</vt:lpstr>
      <vt:lpstr>'E1.2 V'!Print_Area</vt:lpstr>
      <vt:lpstr>'E1.2 VJ'!Print_Area</vt:lpstr>
      <vt:lpstr>'E1.2 VJÜ'!Print_Area</vt:lpstr>
      <vt:lpstr>'E1.2 VVJ'!Print_Area</vt:lpstr>
      <vt:lpstr>'E2 F'!Print_Area</vt:lpstr>
      <vt:lpstr>'E2 V'!Print_Area</vt:lpstr>
      <vt:lpstr>'E2 VJ'!Print_Area</vt:lpstr>
      <vt:lpstr>'E2 VVJ'!Print_Area</vt:lpstr>
      <vt:lpstr>'E3.1.1 F'!Print_Area</vt:lpstr>
      <vt:lpstr>'E3.1.1 V'!Print_Area</vt:lpstr>
      <vt:lpstr>'E3.1.1 VJ'!Print_Area</vt:lpstr>
      <vt:lpstr>'E3.1.1 VVJ'!Print_Area</vt:lpstr>
      <vt:lpstr>'E3.1.2 F'!Print_Area</vt:lpstr>
      <vt:lpstr>'E3.1.2 V'!Print_Area</vt:lpstr>
      <vt:lpstr>'E3.1.2 VJ'!Print_Area</vt:lpstr>
      <vt:lpstr>'E3.1.2 VVJ'!Print_Area</vt:lpstr>
      <vt:lpstr>'E3.1.3 F'!Print_Area</vt:lpstr>
      <vt:lpstr>'E3.1.3 V'!Print_Area</vt:lpstr>
      <vt:lpstr>'E3.1.3 VJ'!Print_Area</vt:lpstr>
      <vt:lpstr>'E3.1.3 VVJ'!Print_Area</vt:lpstr>
      <vt:lpstr>'E3.1.4 F'!Print_Area</vt:lpstr>
      <vt:lpstr>'E3.1.4 V'!Print_Area</vt:lpstr>
      <vt:lpstr>'E3.1.4 VJ'!Print_Area</vt:lpstr>
      <vt:lpstr>'E3.1.4 VVJ'!Print_Area</vt:lpstr>
      <vt:lpstr>'E3.2.1 F'!Print_Area</vt:lpstr>
      <vt:lpstr>'E3.2.1 V'!Print_Area</vt:lpstr>
      <vt:lpstr>'E3.2.1 VJ'!Print_Area</vt:lpstr>
      <vt:lpstr>'E3.2.1 VVJ'!Print_Area</vt:lpstr>
      <vt:lpstr>'E3.2.4 F'!Print_Area</vt:lpstr>
      <vt:lpstr>'E3.2.4 V'!Print_Area</vt:lpstr>
      <vt:lpstr>'E3.2.4 VJ'!Print_Area</vt:lpstr>
      <vt:lpstr>'E3.2.4 VVJ'!Print_Area</vt:lpstr>
      <vt:lpstr>'E3.3.1 F'!Print_Area</vt:lpstr>
      <vt:lpstr>'E3.3.1 V'!Print_Area</vt:lpstr>
      <vt:lpstr>'E3.3.1 VJ'!Print_Area</vt:lpstr>
      <vt:lpstr>'E3.3.1 VVJ'!Print_Area</vt:lpstr>
      <vt:lpstr>'E3.3.2 F'!Print_Area</vt:lpstr>
      <vt:lpstr>'E3.3.2 V'!Print_Area</vt:lpstr>
      <vt:lpstr>'E3.3.2 VJ'!Print_Area</vt:lpstr>
      <vt:lpstr>'E3.3.2 VVJ'!Print_Area</vt:lpstr>
      <vt:lpstr>'E3.3.3 F'!Print_Area</vt:lpstr>
      <vt:lpstr>'E3.3.3 V'!Print_Area</vt:lpstr>
      <vt:lpstr>'E3.3.3 VJ'!Print_Area</vt:lpstr>
      <vt:lpstr>'E3.3.3 VVJ'!Print_Area</vt:lpstr>
      <vt:lpstr>'E3.3.4 F'!Print_Area</vt:lpstr>
      <vt:lpstr>'E3.3.4 V'!Print_Area</vt:lpstr>
      <vt:lpstr>'E3.3.4 VJ'!Print_Area</vt:lpstr>
      <vt:lpstr>'E3.3.4 VVJ'!Print_Area</vt:lpstr>
      <vt:lpstr>'E3.4 F'!Print_Area</vt:lpstr>
      <vt:lpstr>'E3.4 V'!Print_Area</vt:lpstr>
      <vt:lpstr>'E3.4 VJ'!Print_Area</vt:lpstr>
      <vt:lpstr>'E3.4 VVJ'!Print_Area</vt:lpstr>
      <vt:lpstr>Inhalt!Print_Area</vt:lpstr>
      <vt:lpstr>'K1 KH'!Print_Area</vt:lpstr>
      <vt:lpstr>'K1 KH F'!Print_Area</vt:lpstr>
      <vt:lpstr>'K1 KH V'!Print_Area</vt:lpstr>
      <vt:lpstr>'K1 KH VJV'!Print_Area</vt:lpstr>
      <vt:lpstr>'K2 FA1'!Print_Area</vt:lpstr>
      <vt:lpstr>'K2 FA1 F'!Print_Area</vt:lpstr>
      <vt:lpstr>'K2 FA1 V'!Print_Area</vt:lpstr>
      <vt:lpstr>'K2 FA1 VJV'!Print_Area</vt:lpstr>
      <vt:lpstr>'K2 FA2'!Print_Area</vt:lpstr>
      <vt:lpstr>'K2 FA2 F'!Print_Area</vt:lpstr>
      <vt:lpstr>'K2 FA2 V'!Print_Area</vt:lpstr>
      <vt:lpstr>'K2 FA2 VJV'!Print_Area</vt:lpstr>
      <vt:lpstr>'K2 FA3'!Print_Area</vt:lpstr>
      <vt:lpstr>'K2 FA3 F'!Print_Area</vt:lpstr>
      <vt:lpstr>'K2 FA3 V'!Print_Area</vt:lpstr>
      <vt:lpstr>'K2 FA3 VJV'!Print_Area</vt:lpstr>
      <vt:lpstr>'K2 FA4'!Print_Area</vt:lpstr>
      <vt:lpstr>'K2 FA4 F'!Print_Area</vt:lpstr>
      <vt:lpstr>'K2 FA4 V'!Print_Area</vt:lpstr>
      <vt:lpstr>'K2 FA4 VJV'!Print_Area</vt:lpstr>
      <vt:lpstr>'L1'!Print_Area</vt:lpstr>
      <vt:lpstr>'L1 F'!Print_Area</vt:lpstr>
      <vt:lpstr>'L1 I'!Print_Area</vt:lpstr>
      <vt:lpstr>'L1 V'!Print_Area</vt:lpstr>
      <vt:lpstr>'L1 VJV'!Print_Area</vt:lpstr>
      <vt:lpstr>'L2 FA1'!Print_Area</vt:lpstr>
      <vt:lpstr>'L2 FA1 F'!Print_Area</vt:lpstr>
      <vt:lpstr>'L2 FA1 I'!Print_Area</vt:lpstr>
      <vt:lpstr>'L2 FA1 V'!Print_Area</vt:lpstr>
      <vt:lpstr>'L2 FA1 VJV'!Print_Area</vt:lpstr>
      <vt:lpstr>'L2 FA2'!Print_Area</vt:lpstr>
      <vt:lpstr>'L2 FA2 F'!Print_Area</vt:lpstr>
      <vt:lpstr>'L2 FA2 I'!Print_Area</vt:lpstr>
      <vt:lpstr>'L2 FA2 V'!Print_Area</vt:lpstr>
      <vt:lpstr>'L2 FA2 VJV'!Print_Area</vt:lpstr>
      <vt:lpstr>'L2 FA3'!Print_Area</vt:lpstr>
      <vt:lpstr>'L2 FA3 F'!Print_Area</vt:lpstr>
      <vt:lpstr>'L2 FA3 I'!Print_Area</vt:lpstr>
      <vt:lpstr>'L2 FA3 V'!Print_Area</vt:lpstr>
      <vt:lpstr>'L2 FA3 VJV'!Print_Area</vt:lpstr>
      <vt:lpstr>'L2 FA4'!Print_Area</vt:lpstr>
      <vt:lpstr>'L2 FA4 F'!Print_Area</vt:lpstr>
      <vt:lpstr>'L2 FA4 I'!Print_Area</vt:lpstr>
      <vt:lpstr>'L2 FA4 V'!Print_Area</vt:lpstr>
      <vt:lpstr>'L2 FA4 VJV'!Print_Area</vt:lpstr>
      <vt:lpstr>'P1 KH F'!Print_Area</vt:lpstr>
      <vt:lpstr>'P1 KH V'!Print_Area</vt:lpstr>
      <vt:lpstr>'P1 KH VJV'!Print_Area</vt:lpstr>
      <vt:lpstr>'P2 FA1 F'!Print_Area</vt:lpstr>
      <vt:lpstr>'P2 FA1 V'!Print_Area</vt:lpstr>
      <vt:lpstr>'P2 FA1 VJV'!Print_Area</vt:lpstr>
      <vt:lpstr>'P2 FA2 F'!Print_Area</vt:lpstr>
      <vt:lpstr>'P2 FA2 V'!Print_Area</vt:lpstr>
      <vt:lpstr>'P2 FA2 VJV'!Print_Area</vt:lpstr>
      <vt:lpstr>'P2 FA3 F'!Print_Area</vt:lpstr>
      <vt:lpstr>'P2 FA3 V'!Print_Area</vt:lpstr>
      <vt:lpstr>'P2 FA3 VJV'!Print_Area</vt:lpstr>
      <vt:lpstr>'P2 FA4 F'!Print_Area</vt:lpstr>
      <vt:lpstr>'P2 FA4 V'!Print_Area</vt:lpstr>
      <vt:lpstr>'P2 FA4 VJV'!Print_Area</vt:lpstr>
      <vt:lpstr>VJ</vt:lpstr>
      <vt:lpstr>VVJ</vt:lpstr>
      <vt:lpstr>VVVJ</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Koerdt, Stefan</dc:creator>
  <cp:lastModifiedBy>Wilczek, Marko</cp:lastModifiedBy>
  <cp:lastPrinted>2020-03-16T10:58:52Z</cp:lastPrinted>
  <dcterms:created xsi:type="dcterms:W3CDTF">2019-01-18T10:17:51Z</dcterms:created>
  <dcterms:modified xsi:type="dcterms:W3CDTF">2020-05-28T08:24:13Z</dcterms:modified>
</cp:coreProperties>
</file>